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560" windowHeight="12150" tabRatio="665" activeTab="0"/>
  </bookViews>
  <sheets>
    <sheet name="Прил. № 1 Раздел 1" sheetId="1" r:id="rId1"/>
    <sheet name="Прил.1 Раздел 2" sheetId="2" r:id="rId2"/>
    <sheet name="Прил.1 Раздел 3" sheetId="3" r:id="rId3"/>
    <sheet name="Прил. 1 Раздел4" sheetId="4" r:id="rId4"/>
    <sheet name="Прил. №2 Раздел 1 " sheetId="5" r:id="rId5"/>
    <sheet name="Прил. №2. Разделы 2, 3" sheetId="6" r:id="rId6"/>
    <sheet name="Прил. №3 Раздел 1" sheetId="7" r:id="rId7"/>
    <sheet name="Лист1" sheetId="8" state="hidden" r:id="rId8"/>
  </sheets>
  <externalReferences>
    <externalReference r:id="rId11"/>
  </externalReferences>
  <definedNames>
    <definedName name="_xlnm.Print_Area" localSheetId="3">'Прил. 1 Раздел4'!$A$1:$W$40</definedName>
    <definedName name="_xlnm.Print_Area" localSheetId="0">'Прил. № 1 Раздел 1'!$A$1:$K$60</definedName>
    <definedName name="_xlnm.Print_Area" localSheetId="5">'Прил. №2. Разделы 2, 3'!$A$1:$G$28</definedName>
    <definedName name="_xlnm.Print_Area" localSheetId="6">'Прил. №3 Раздел 1'!$A$1:$S$26</definedName>
    <definedName name="_xlnm.Print_Area" localSheetId="1">'Прил.1 Раздел 2'!$A$1:$AA$20</definedName>
    <definedName name="_xlnm.Print_Area" localSheetId="2">'Прил.1 Раздел 3'!$A$1:$W$49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Y39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инженерка вкл. по смр!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Y4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инженерка вкл. по смр!
</t>
        </r>
      </text>
    </comment>
  </commentList>
</comments>
</file>

<file path=xl/sharedStrings.xml><?xml version="1.0" encoding="utf-8"?>
<sst xmlns="http://schemas.openxmlformats.org/spreadsheetml/2006/main" count="732" uniqueCount="220">
  <si>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</si>
  <si>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</si>
  <si>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</si>
  <si>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</si>
  <si>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</si>
  <si>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</si>
  <si>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</si>
  <si>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</si>
  <si>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</si>
  <si>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</si>
  <si>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</si>
  <si>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</si>
  <si>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</si>
  <si>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</si>
  <si>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</si>
  <si>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</si>
  <si>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</si>
  <si>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</si>
  <si>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</si>
  <si>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Виды работ</t>
  </si>
  <si>
    <t>Ремонт внутридомовых инженерных систем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</si>
  <si>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</si>
  <si>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</si>
  <si>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</si>
  <si>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</si>
  <si>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</si>
  <si>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</si>
  <si>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</si>
  <si>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</si>
  <si>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</si>
  <si>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</si>
  <si>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</si>
  <si>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кв.м</t>
  </si>
  <si>
    <t>чел.</t>
  </si>
  <si>
    <t>х</t>
  </si>
  <si>
    <t>РО</t>
  </si>
  <si>
    <t>уу на хвс</t>
  </si>
  <si>
    <t>Проектные работы(ФОНД)</t>
  </si>
  <si>
    <t>Комментарии по ПИРам от Фонда</t>
  </si>
  <si>
    <t>пир на фасад</t>
  </si>
  <si>
    <t xml:space="preserve"> комментарии Комитета</t>
  </si>
  <si>
    <t>Ремонт или замена лифтового оборудования, в том числе</t>
  </si>
  <si>
    <t>Техническое освидетельствование</t>
  </si>
  <si>
    <t>Подъезд</t>
  </si>
  <si>
    <t>Итого по МО Сертолово</t>
  </si>
  <si>
    <t>Итого по МО Сертолово                                                                                      со строительным контролем</t>
  </si>
  <si>
    <t>кол-во лифтов</t>
  </si>
  <si>
    <t>Осуществление                                                                                                                                             строительного контроля</t>
  </si>
  <si>
    <t>Итого                                                                                  по МО Сертолово</t>
  </si>
  <si>
    <t>Итого                                                  по МО Сертолово                                                                                      со строительным контролем</t>
  </si>
  <si>
    <t>30.12.2022</t>
  </si>
  <si>
    <t>г. Сертолово,                                   ул. Кленовая,                               д. 5, корп. 1</t>
  </si>
  <si>
    <t>г. Сертолово,                                                          мкр. Черная Речка,                                                                         д. 2</t>
  </si>
  <si>
    <t>г. Сертолово,                                   ул. Кленовая,                               д. 5, корп. 4</t>
  </si>
  <si>
    <t>блочный</t>
  </si>
  <si>
    <t>кирпичный</t>
  </si>
  <si>
    <t xml:space="preserve">4881.3 </t>
  </si>
  <si>
    <t xml:space="preserve">2147.7 </t>
  </si>
  <si>
    <t>сборно-щитовой</t>
  </si>
  <si>
    <t xml:space="preserve">1984.1 </t>
  </si>
  <si>
    <t>панельный</t>
  </si>
  <si>
    <t xml:space="preserve">Г. Сертолово, микрорайон Сертолово-2, д. 2  </t>
  </si>
  <si>
    <t xml:space="preserve">Г. Сертолово, микрорайон Черная Речка, д. 1  </t>
  </si>
  <si>
    <t xml:space="preserve">Г. Сертолово, микрорайон Черная Речка, д. 10  </t>
  </si>
  <si>
    <t xml:space="preserve">Г. Сертолово, микрорайон Черная Речка, д. 11  </t>
  </si>
  <si>
    <t xml:space="preserve">Г. Сертолово, микрорайон Черная Речка, д. 12  </t>
  </si>
  <si>
    <t xml:space="preserve">Г. Сертолово, микрорайон Черная Речка, д. 13  </t>
  </si>
  <si>
    <t xml:space="preserve">Г. Сертолово, микрорайон Черная Речка, д. 14  </t>
  </si>
  <si>
    <t xml:space="preserve">Г. Сертолово, микрорайон Черная Речка, д. 15  </t>
  </si>
  <si>
    <t xml:space="preserve">Г. Сертолово, микрорайон Черная Речка, д. 2  </t>
  </si>
  <si>
    <t xml:space="preserve">Г. Сертолово, микрорайон Черная Речка, д. 3  </t>
  </si>
  <si>
    <t xml:space="preserve">Г. Сертолово, микрорайон Черная Речка, д. 4  </t>
  </si>
  <si>
    <t xml:space="preserve">Г. Сертолово, микрорайон Черная Речка, д. 5  </t>
  </si>
  <si>
    <t xml:space="preserve">Г. Сертолово, микрорайон Черная Речка, д. 6  </t>
  </si>
  <si>
    <t xml:space="preserve">Г. Сертолово, микрорайон Черная Речка, д. 7  </t>
  </si>
  <si>
    <t xml:space="preserve">Г. Сертолово, микрорайон Черная Речка, д. 8  </t>
  </si>
  <si>
    <t xml:space="preserve">Г. Сертолово, микрорайон Черная Речка, д. 9  </t>
  </si>
  <si>
    <t xml:space="preserve">711.14 </t>
  </si>
  <si>
    <t xml:space="preserve">711.58 </t>
  </si>
  <si>
    <t>Краткосрочный муниципальный план реализации в 2020-2022 годах Региональной программы капитального ремонта общего имущества в многоквартирных домах, расположенных на территории МО Сертолово</t>
  </si>
  <si>
    <t xml:space="preserve">        Раздел II. Реестр многоквартирных домов, которые подлежат капитальному ремонту в 2020 году</t>
  </si>
  <si>
    <t xml:space="preserve">г. Сертолово, микрорайон Сертолово-1,                                      ул. Школьная, д. 5  </t>
  </si>
  <si>
    <t xml:space="preserve">г. Сертолово, микрорайон Сертолово-1,                                                               ул. Школьная, д. 3  </t>
  </si>
  <si>
    <t xml:space="preserve">г. Сертолово, микрорайон Сертолово-1,                                                  ул. Школьная, д. 1  </t>
  </si>
  <si>
    <t xml:space="preserve">г. Сертолово, микрорайон Черная Речка, д. 8  </t>
  </si>
  <si>
    <t xml:space="preserve">г. Сертолово, микрорайон Черная Речка, д. 6  </t>
  </si>
  <si>
    <t xml:space="preserve">г. Сертолово, микрорайон Черная Речка, д. 5  </t>
  </si>
  <si>
    <t xml:space="preserve">г. Сертолово, микрорайон Черная Речка, д. 4  </t>
  </si>
  <si>
    <t xml:space="preserve">г. Сертолово, микрорайон Черная Речка, д. 3  </t>
  </si>
  <si>
    <t xml:space="preserve">г. Сертолово, микрорайон Черная Речка, д. 2  </t>
  </si>
  <si>
    <t xml:space="preserve">г. Сертолово, микрорайон Черная Речка, д. 15  </t>
  </si>
  <si>
    <t xml:space="preserve">г. Сертолово, микрорайон Черная Речка, д. 14  </t>
  </si>
  <si>
    <t xml:space="preserve">г. Сертолово, микрорайон Черная Речка, д. 13  </t>
  </si>
  <si>
    <t xml:space="preserve">г. Сертолово,  микрорайон Черная Речка, д. 12  </t>
  </si>
  <si>
    <t xml:space="preserve">г. Сертолово,  микрорайон Черная Речка, д. 11  </t>
  </si>
  <si>
    <t xml:space="preserve">г. Сертолово, микрорайон Черная Речка, д. 10  </t>
  </si>
  <si>
    <t xml:space="preserve">г. Сертолово, микрорайон Черная Речка, д. 1  </t>
  </si>
  <si>
    <t>г. Сертолово, микрорайон Сертолово-1, шоссе Восточно-Выборгское, д. 2</t>
  </si>
  <si>
    <t xml:space="preserve">г. Сертолово, микрорайон Сертолово-1,                                               ул. Сосновая, д. 2  </t>
  </si>
  <si>
    <t xml:space="preserve">г. Сертолово, микрорайон Сертолово-1,                                     ул. Сосновая, д. 1  </t>
  </si>
  <si>
    <t xml:space="preserve">г. Сертолово,  микрорайон Сертолово-1,                                               ул. Парковая, д. 1  </t>
  </si>
  <si>
    <t>г. Сертолово,  микрорайон Сертолово-1,                                 ул. Молодцова,                                            д. 7, корп. 2</t>
  </si>
  <si>
    <t xml:space="preserve">г. Сертолово, микрорайон Сертолово-1,                                    ул. Молодцова, д. 6  </t>
  </si>
  <si>
    <t xml:space="preserve">г. Сертолово, микрорайон Сертолово-1,                                                     ул. Ларина, д. 5  </t>
  </si>
  <si>
    <t xml:space="preserve">г. Сертолово, микрорайон Сертолово-1,                                                                  ул. Ларина, д. 4  </t>
  </si>
  <si>
    <t xml:space="preserve">г. Сертолово, микрорайон Сертолово-1,                                       ул. Ларина, д. 3а  </t>
  </si>
  <si>
    <t xml:space="preserve">г. Сертолово, микрорайон Сертолово-1, ул. Ларина, д. 1  </t>
  </si>
  <si>
    <t xml:space="preserve">г. Сертолово, микрорайон Сертолово-1, ул. Заречная, д. 9  </t>
  </si>
  <si>
    <t xml:space="preserve">г. Сертолово, микрорайон Сертолово-1, ул. Заречная, д. 17  </t>
  </si>
  <si>
    <t xml:space="preserve">г. Сертолово, микрорайон Сертолово-1, ул. Заречная, д. 15  </t>
  </si>
  <si>
    <t xml:space="preserve">г. Сертолово, микрорайон Сертолово-1, ул. Заречная, д. 13  </t>
  </si>
  <si>
    <t xml:space="preserve">г. Сертолово, микрорайон Сертолово-2, д. 2  </t>
  </si>
  <si>
    <t>г. Сертолово,  микрорайон Сертолово-2,                                      ул. Березовая, д. 11</t>
  </si>
  <si>
    <t xml:space="preserve">г. Сертолово, микрорайон Сертолово-1,                                         ул. Заречная, д. 11  </t>
  </si>
  <si>
    <t>Площадь помещений МКД:</t>
  </si>
  <si>
    <t>в том числе жилых помещений, находящихся в собственности граждан</t>
  </si>
  <si>
    <t xml:space="preserve">Г. Сертолово, микрорайон Сертолово-1, ул. Ветеранов, д. 7  </t>
  </si>
  <si>
    <t>кирпич</t>
  </si>
  <si>
    <t xml:space="preserve">Г. Сертолово, микрорайон Сертолово-1, ул. Ветеранов, д. 9  </t>
  </si>
  <si>
    <t xml:space="preserve">Г. Сертолово, микрорайон Сертолово-1, ул. Молодежная, д. 7  </t>
  </si>
  <si>
    <t>Г. Сертолово, микрорайон Сертолово-1, ул. Молодежная, д. 8, корп. 1</t>
  </si>
  <si>
    <t>Г. Сертолово, микрорайон Сертолово-1, ул. Молодежная, д. 8, корп. 2</t>
  </si>
  <si>
    <t xml:space="preserve">Г. Сертолово, микрорайон Сертолово-1, ул. Молодцова, д. 10  </t>
  </si>
  <si>
    <t xml:space="preserve">Г. Сертолово, микрорайон Сертолово-1, ул. Молодцова, д. 11  </t>
  </si>
  <si>
    <t xml:space="preserve">Г. Сертолово, микрорайон Сертолово-1, ул. Молодцова, д. 12  </t>
  </si>
  <si>
    <t xml:space="preserve">Г. Сертолово, микрорайон Сертолово-1, ул. Молодцова, д. 13  </t>
  </si>
  <si>
    <t xml:space="preserve">Г. Сертолово, микрорайон Сертолово-1, ул. Молодцова, д. 14  </t>
  </si>
  <si>
    <t>Г. Сертолово, микрорайон Сертолово-1, ул. Молодцова, д. 15, корп. 1</t>
  </si>
  <si>
    <t>Г. Сертолово, микрорайон Сертолово-1, ул. Молодцова, д. 15, корп. 2</t>
  </si>
  <si>
    <t xml:space="preserve">Г. Сертолово, микрорайон Сертолово-1, ул. Молодцова, д. 9  </t>
  </si>
  <si>
    <t xml:space="preserve">Г. Сертолово, микрорайон Сертолово-1, ул. Центральная, д. 2  </t>
  </si>
  <si>
    <t>Г. Сертолово, микрорайон Сертолово-1, ул. Центральная, д. 4, корп. 1</t>
  </si>
  <si>
    <t>Г. Сертолово, микрорайон Сертолово-1, ул. Центральная, д. 4, корп. 2</t>
  </si>
  <si>
    <t>Г. Сертолово, микрорайон Сертолово-1, ул. Центральная, д. 6, корп. 1</t>
  </si>
  <si>
    <t>Г. Сертолово, микрорайон Сертолово-1, ул. Центральная, д. 7, корп. 1</t>
  </si>
  <si>
    <t>не проводился</t>
  </si>
  <si>
    <t>Раздел IV. Реестр многоквартирных домов, которые подлежат капитальному ремонту в 2022 году</t>
  </si>
  <si>
    <t>Расшифровка ПИР</t>
  </si>
  <si>
    <t>крыша</t>
  </si>
  <si>
    <t>подвал</t>
  </si>
  <si>
    <t>фасад</t>
  </si>
  <si>
    <t>ВО</t>
  </si>
  <si>
    <t>ТС</t>
  </si>
  <si>
    <t>ХВС, ГВС</t>
  </si>
  <si>
    <t>ГВС</t>
  </si>
  <si>
    <t>Электрика</t>
  </si>
  <si>
    <t>Итого                                                                                                                по МО Сертолово                                                                                      со строительным контролем</t>
  </si>
  <si>
    <t xml:space="preserve">г. Сертолово, микрорайон Сертолово-1,                                      ул. Ларина, д. 2  </t>
  </si>
  <si>
    <t xml:space="preserve">г. Сертолово, микрорайон Сертолово-1,                                                           ул. Молодежная, д. 4  </t>
  </si>
  <si>
    <t xml:space="preserve">г. Сертолово, микрорайон Сертолово-1,                                                      ул. Школьная, д. 3  </t>
  </si>
  <si>
    <t xml:space="preserve">г. Сертолово, микрорайон Сертолово-1,                           ш. Восточно-Выборгское, д. 1  </t>
  </si>
  <si>
    <t>г. Сертолово, микрорайон Сертолово-1,                            ш. Восточно-Выборгское, д. 11</t>
  </si>
  <si>
    <t xml:space="preserve">        Раздел III. Реестр многоквартирных домов, которые подлежат капитальному ремонту в 2021 году</t>
  </si>
  <si>
    <t>Стоимость капитального ремонта                                              за счет средств собственников помещений в МКД</t>
  </si>
  <si>
    <t xml:space="preserve"> </t>
  </si>
  <si>
    <t xml:space="preserve">г. Сертолово, микрорайон Черная Речка, д. 7  </t>
  </si>
  <si>
    <t xml:space="preserve">г. Сертолово, микрорайон Черная Речка, д. 9  </t>
  </si>
  <si>
    <t>Количество лифтов</t>
  </si>
  <si>
    <t>Стоимость капитального ремонта за счет средств собственников помещений в МКД</t>
  </si>
  <si>
    <t>Краткосрочный муниципальный план реализации в 2020-2022 годах Региональной программы капитального ремонта                                                             общего имущества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Раздел I. Перечень многоквартирных домов, в которых будет проводиться капитальный ремонт лифтового оборудования                                                                    в период 2020-2022, за счет средств собственников</t>
  </si>
  <si>
    <t>№ п/п</t>
  </si>
  <si>
    <t>ТО</t>
  </si>
  <si>
    <t>Проектные работы</t>
  </si>
  <si>
    <t>Колличество лифтов</t>
  </si>
  <si>
    <t xml:space="preserve">Стоимость капитального ремонта или замены лифтового оборудования, в том числе                            </t>
  </si>
  <si>
    <t>Стоимость технического освидетельствования</t>
  </si>
  <si>
    <t>ВСЕГО</t>
  </si>
  <si>
    <t xml:space="preserve"> за счет средств областного бюджета </t>
  </si>
  <si>
    <t xml:space="preserve"> за счет средств собственников</t>
  </si>
  <si>
    <t>за счет средств собственников</t>
  </si>
  <si>
    <t>Строительный контроль</t>
  </si>
  <si>
    <t>Итого  по МО Сертолово со строительным контролем</t>
  </si>
  <si>
    <t>Раздел I. Перечень многоквартирных домов, лифтовое оборудование которых подлежит капитальному ремонту                                                                                  в 2020 году,  с учетом мер государственной поддержки</t>
  </si>
  <si>
    <t xml:space="preserve">г. Сертолово, микрорайон Сертолово-1,                                                              ул. Заречная, д. 5  </t>
  </si>
  <si>
    <t>г. Сертолово, микрорайон Сертолово-1,                                                                                 ул. Заречная, д. 5, корп. 2</t>
  </si>
  <si>
    <t xml:space="preserve">г. Сертолово, микрорайон Сертолово-1,                                                                         ул. Заречная, д. 7  </t>
  </si>
  <si>
    <t>г. Сертолово, микрорайон Сертолово-1,                                                                            ул. Заречная, д. 7, корп. 2</t>
  </si>
  <si>
    <t>г. Сертолово, микрорайон Сертолово-1,                                                                                 ул. Заречная, д. 9, корп. 2</t>
  </si>
  <si>
    <t>г. Сертолово, микрорайон Сертолово-1,                                                                      ул. Заречная, д. 11, корп. 2</t>
  </si>
  <si>
    <t xml:space="preserve">г. Сертолово, микрорайон Сертолово-1,                                                                                                          ул. Индустриальная, д. 1  </t>
  </si>
  <si>
    <t>г. Сертолово, микрорайон Сертолово-1,                                                                                                         ул. Центральная, д. 7, корп. 2</t>
  </si>
  <si>
    <t>Г. Сертолово, микрорайон Сертолово-2,                                                                              ул. Березовая, д. 11</t>
  </si>
  <si>
    <t xml:space="preserve">Г. Сертолово, микрорайон Сертолово-1,                                                             ул. Заречная, д. 11  </t>
  </si>
  <si>
    <t>Г. Сертолово, микрорайон Сертолово-1,                                                                                ул. Заречная, д. 11, корп. 2</t>
  </si>
  <si>
    <t xml:space="preserve">Г. Сертолово, микрорайон Сертолово-1,                                                               ул. Заречная, д. 13  </t>
  </si>
  <si>
    <t xml:space="preserve">Г. Сертолово, микрорайон Сертолово-1,                                                                 ул. Заречная, д. 15  </t>
  </si>
  <si>
    <t xml:space="preserve">Г. Сертолово, микрорайон Сертолово-1,                                                                                ул. Заречная, д. 17  </t>
  </si>
  <si>
    <t xml:space="preserve">Г. Сертолово, микрорайон Сертолово-1,                                                                         ул. Заречная, д. 5  </t>
  </si>
  <si>
    <t>Г. Сертолово, микрорайон Сертолово-1,                                                                                    ул. Заречная, д. 5, корп. 2</t>
  </si>
  <si>
    <t xml:space="preserve">Г. Сертолово, микрорайон Сертолово-1,                                                             ул. Заречная, д. 7  </t>
  </si>
  <si>
    <t>Г. Сертолово, микрорайон Сертолово-1,                                                                      ул. Заречная, д. 7, корп. 2</t>
  </si>
  <si>
    <t xml:space="preserve">Г. Сертолово, микрорайон Сертолово-1,                                             ул. Заречная, д. 9  </t>
  </si>
  <si>
    <t>Г. Сертолово, микрорайон Сертолово-1,                                                       ул. Заречная, д. 9, корп. 2</t>
  </si>
  <si>
    <t xml:space="preserve">Г. Сертолово, микрорайон Сертолово-1,                                                                                ул. Индустриальная, д. 1  </t>
  </si>
  <si>
    <t>Г. Сертолово, микрорайон Сертолово-1,                                         ул. Кленовая, д. 5, корп. 1</t>
  </si>
  <si>
    <t>Г. Сертолово, микрорайон Сертолово-1,                                   ул. Кленовая, д. 5, корп. 4</t>
  </si>
  <si>
    <t xml:space="preserve">Г. Сертолово, микрорайон Сертолово-1,                                          ул. Ларина, д. 1  </t>
  </si>
  <si>
    <t xml:space="preserve">Г. Сертолово, микрорайон Сертолово-1,                                                                        ул. Ларина, д. 2  </t>
  </si>
  <si>
    <t xml:space="preserve">Г. Сертолово, микрорайон Сертолово-1,                                                             ул. Ларина, д. 3а  </t>
  </si>
  <si>
    <t xml:space="preserve">Г. Сертолово, микрорайон Сертолово-1,                                                                               ул. Ларина, д. 4  </t>
  </si>
  <si>
    <t xml:space="preserve">Г. Сертолово, микрорайон Сертолово-1,                                                                                          ул. Ларина, д. 5  </t>
  </si>
  <si>
    <t xml:space="preserve">Г. Сертолово, микрорайон Сертолово-1,                                                                                                        ул. Молодежная, д. 4  </t>
  </si>
  <si>
    <t xml:space="preserve">Г. Сертолово, микрорайон Сертолово-1,                                                                                           ул. Молодцова, д. 6  </t>
  </si>
  <si>
    <t>Г. Сертолово, микрорайон Сертолово-1,                                                                                                    ул. Молодцова, д. 7, корп. 2</t>
  </si>
  <si>
    <t xml:space="preserve">Г. Сертолово, микрорайон Сертолово-1,                                             ул. Парковая, д. 1  </t>
  </si>
  <si>
    <t xml:space="preserve">Г. Сертолово, микрорайон Сертолово-1,                                                         ул. Сосновая, д. 1  </t>
  </si>
  <si>
    <t xml:space="preserve">Г. Сертолово, микрорайон Сертолово-1,                                                                    ул. Сосновая, д. 2  </t>
  </si>
  <si>
    <t>Г. Сертолово, микрорайон Сертолово-1,                                                                                                                            ул. Центральная, д. 7, корп. 2</t>
  </si>
  <si>
    <t xml:space="preserve">Г. Сертолово, микрорайон Сертолово-1,                                                           ул. Школьная, д. 1  </t>
  </si>
  <si>
    <t xml:space="preserve">Г. Сертолово, микрорайон Сертолово-1,                                                                               ул. Школьная, д. 3  </t>
  </si>
  <si>
    <t xml:space="preserve">Г. Сертолово, микрорайон Сертолово-1,                                                                   ул. Школьная, д. 5  </t>
  </si>
  <si>
    <t xml:space="preserve">Г. Сертолово, микрорайон Сертолово-1,                                                                   ш. Восточно-Выборгское, д. 1  </t>
  </si>
  <si>
    <t>Г. Сертолово, микрорайон Сертолово-1,                                                                     ш. Восточно-Выборгское, д. 11</t>
  </si>
  <si>
    <t>Г. Сертолово, микрорайон Сертолово-1,                                                                                   ш. Восточно-Выборгское, д. 2</t>
  </si>
  <si>
    <t>Раздел I. Перечень многоквартирных домов, которые подлежат капитальному ремонту                                                                                                                                                                  в 2020-2022 годах</t>
  </si>
  <si>
    <t>Раздел II. Перечень многоквартирных домов, в которых будет проводиться капитальный ремонт                                                                                                                              лифтового оборудования  в 2020 году, за счет средств собственников</t>
  </si>
  <si>
    <t>Раздел III. Перечень многоквартирных домов, в которых будет проводиться капитальный ремонт                                                                                                                                  лифтового оборудования в 2021 году, за счет средств собственников</t>
  </si>
  <si>
    <r>
      <t xml:space="preserve">ПРИЛОЖЕНИЕ № 3                                                                                                  к постановлению   администрации                                                                              МО Сертолово                                                                               от </t>
    </r>
    <r>
      <rPr>
        <u val="single"/>
        <sz val="20"/>
        <color indexed="8"/>
        <rFont val="Times New Roman"/>
        <family val="1"/>
      </rPr>
      <t xml:space="preserve">"10" августа </t>
    </r>
    <r>
      <rPr>
        <sz val="20"/>
        <color indexed="8"/>
        <rFont val="Times New Roman"/>
        <family val="1"/>
      </rPr>
      <t>20</t>
    </r>
    <r>
      <rPr>
        <u val="single"/>
        <sz val="20"/>
        <color indexed="8"/>
        <rFont val="Times New Roman"/>
        <family val="1"/>
      </rPr>
      <t>20</t>
    </r>
    <r>
      <rPr>
        <sz val="20"/>
        <color indexed="8"/>
        <rFont val="Times New Roman"/>
        <family val="1"/>
      </rPr>
      <t xml:space="preserve"> г. № </t>
    </r>
    <r>
      <rPr>
        <u val="single"/>
        <sz val="20"/>
        <color indexed="8"/>
        <rFont val="Times New Roman"/>
        <family val="1"/>
      </rPr>
      <t>668</t>
    </r>
  </si>
  <si>
    <r>
      <t xml:space="preserve">ПРИЛОЖЕНИЕ № 2                                                                                                  к постановлению   администрации                                                                              МО Сертолово                                                                               от </t>
    </r>
    <r>
      <rPr>
        <u val="single"/>
        <sz val="20"/>
        <color indexed="8"/>
        <rFont val="Times New Roman"/>
        <family val="1"/>
      </rPr>
      <t>"10"августа</t>
    </r>
    <r>
      <rPr>
        <sz val="20"/>
        <color indexed="8"/>
        <rFont val="Times New Roman"/>
        <family val="1"/>
      </rPr>
      <t>20</t>
    </r>
    <r>
      <rPr>
        <u val="single"/>
        <sz val="20"/>
        <color indexed="8"/>
        <rFont val="Times New Roman"/>
        <family val="1"/>
      </rPr>
      <t>20</t>
    </r>
    <r>
      <rPr>
        <sz val="20"/>
        <color indexed="8"/>
        <rFont val="Times New Roman"/>
        <family val="1"/>
      </rPr>
      <t xml:space="preserve"> г. № </t>
    </r>
    <r>
      <rPr>
        <u val="single"/>
        <sz val="20"/>
        <color indexed="8"/>
        <rFont val="Times New Roman"/>
        <family val="1"/>
      </rPr>
      <t>668</t>
    </r>
  </si>
  <si>
    <r>
      <t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</t>
    </r>
    <r>
      <rPr>
        <u val="single"/>
        <sz val="18"/>
        <rFont val="Times New Roman"/>
        <family val="1"/>
      </rPr>
      <t>10</t>
    </r>
    <r>
      <rPr>
        <sz val="18"/>
        <rFont val="Times New Roman"/>
        <family val="1"/>
      </rPr>
      <t>"</t>
    </r>
    <r>
      <rPr>
        <u val="single"/>
        <sz val="18"/>
        <rFont val="Times New Roman"/>
        <family val="1"/>
      </rPr>
      <t xml:space="preserve">августа </t>
    </r>
    <r>
      <rPr>
        <sz val="18"/>
        <rFont val="Times New Roman"/>
        <family val="1"/>
      </rPr>
      <t xml:space="preserve">2020г. № </t>
    </r>
    <r>
      <rPr>
        <u val="single"/>
        <sz val="18"/>
        <rFont val="Times New Roman"/>
        <family val="1"/>
      </rPr>
      <t>668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</si>
</sst>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3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36"/>
      <name val="Times New Roman"/>
      <family val="1"/>
    </font>
    <font>
      <sz val="20"/>
      <color indexed="8"/>
      <name val="Times New Roman"/>
      <family val="1"/>
    </font>
    <font>
      <u val="single"/>
      <sz val="20"/>
      <color indexed="8"/>
      <name val="Times New Roman"/>
      <family val="1"/>
    </font>
    <font>
      <b/>
      <sz val="11"/>
      <name val="Times New Roman"/>
      <family val="1"/>
    </font>
    <font>
      <b/>
      <sz val="28"/>
      <name val="Times New Roman"/>
      <family val="1"/>
    </font>
    <font>
      <b/>
      <sz val="4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25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0" fillId="20" borderId="0" applyNumberFormat="0" applyBorder="0" applyAlignment="0" applyProtection="0"/>
    <xf numFmtId="0" fontId="12" fillId="21" borderId="0" applyNumberFormat="0" applyBorder="0" applyAlignment="0" applyProtection="0"/>
    <xf numFmtId="0" fontId="50" fillId="22" borderId="0" applyNumberFormat="0" applyBorder="0" applyAlignment="0" applyProtection="0"/>
    <xf numFmtId="0" fontId="12" fillId="23" borderId="0" applyNumberFormat="0" applyBorder="0" applyAlignment="0" applyProtection="0"/>
    <xf numFmtId="0" fontId="50" fillId="24" borderId="0" applyNumberFormat="0" applyBorder="0" applyAlignment="0" applyProtection="0"/>
    <xf numFmtId="0" fontId="12" fillId="25" borderId="0" applyNumberFormat="0" applyBorder="0" applyAlignment="0" applyProtection="0"/>
    <xf numFmtId="0" fontId="50" fillId="26" borderId="0" applyNumberFormat="0" applyBorder="0" applyAlignment="0" applyProtection="0"/>
    <xf numFmtId="0" fontId="12" fillId="27" borderId="0" applyNumberFormat="0" applyBorder="0" applyAlignment="0" applyProtection="0"/>
    <xf numFmtId="0" fontId="50" fillId="28" borderId="0" applyNumberFormat="0" applyBorder="0" applyAlignment="0" applyProtection="0"/>
    <xf numFmtId="0" fontId="12" fillId="29" borderId="0" applyNumberFormat="0" applyBorder="0" applyAlignment="0" applyProtection="0"/>
    <xf numFmtId="0" fontId="50" fillId="30" borderId="0" applyNumberFormat="0" applyBorder="0" applyAlignment="0" applyProtection="0"/>
    <xf numFmtId="0" fontId="12" fillId="31" borderId="0" applyNumberFormat="0" applyBorder="0" applyAlignment="0" applyProtection="0"/>
    <xf numFmtId="0" fontId="52" fillId="32" borderId="1" applyNumberFormat="0" applyAlignment="0" applyProtection="0"/>
    <xf numFmtId="0" fontId="13" fillId="33" borderId="2" applyNumberFormat="0" applyAlignment="0" applyProtection="0"/>
    <xf numFmtId="0" fontId="53" fillId="34" borderId="3" applyNumberFormat="0" applyAlignment="0" applyProtection="0"/>
    <xf numFmtId="0" fontId="14" fillId="35" borderId="4" applyNumberFormat="0" applyAlignment="0" applyProtection="0"/>
    <xf numFmtId="0" fontId="54" fillId="34" borderId="1" applyNumberFormat="0" applyAlignment="0" applyProtection="0"/>
    <xf numFmtId="0" fontId="15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16" fillId="0" borderId="6" applyNumberFormat="0" applyFill="0" applyAlignment="0" applyProtection="0"/>
    <xf numFmtId="0" fontId="56" fillId="0" borderId="7" applyNumberFormat="0" applyFill="0" applyAlignment="0" applyProtection="0"/>
    <xf numFmtId="0" fontId="17" fillId="0" borderId="8" applyNumberFormat="0" applyFill="0" applyAlignment="0" applyProtection="0"/>
    <xf numFmtId="0" fontId="57" fillId="0" borderId="9" applyNumberFormat="0" applyFill="0" applyAlignment="0" applyProtection="0"/>
    <xf numFmtId="0" fontId="18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36" borderId="13" applyNumberFormat="0" applyAlignment="0" applyProtection="0"/>
    <xf numFmtId="0" fontId="20" fillId="37" borderId="14" applyNumberFormat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22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Protection="0">
      <alignment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40" borderId="0" applyNumberFormat="0" applyBorder="0" applyAlignment="0" applyProtection="0"/>
    <xf numFmtId="0" fontId="23" fillId="41" borderId="0" applyNumberFormat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4" fillId="43" borderId="16" applyNumberForma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5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7" fillId="44" borderId="0" applyNumberFormat="0" applyBorder="0" applyAlignment="0" applyProtection="0"/>
    <xf numFmtId="0" fontId="27" fillId="45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4" fontId="2" fillId="46" borderId="0" xfId="0" applyNumberFormat="1" applyFont="1" applyFill="1" applyBorder="1" applyAlignment="1">
      <alignment horizontal="left"/>
    </xf>
    <xf numFmtId="4" fontId="2" fillId="46" borderId="0" xfId="0" applyNumberFormat="1" applyFont="1" applyFill="1" applyAlignment="1">
      <alignment vertical="center"/>
    </xf>
    <xf numFmtId="0" fontId="3" fillId="46" borderId="0" xfId="0" applyFont="1" applyFill="1" applyAlignment="1">
      <alignment vertical="center" wrapText="1"/>
    </xf>
    <xf numFmtId="0" fontId="3" fillId="46" borderId="0" xfId="0" applyFont="1" applyFill="1" applyAlignment="1">
      <alignment horizontal="left"/>
    </xf>
    <xf numFmtId="4" fontId="3" fillId="46" borderId="0" xfId="0" applyNumberFormat="1" applyFont="1" applyFill="1" applyAlignment="1">
      <alignment horizontal="center" vertical="center"/>
    </xf>
    <xf numFmtId="0" fontId="3" fillId="46" borderId="0" xfId="0" applyFont="1" applyFill="1" applyAlignment="1">
      <alignment vertical="center"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horizontal="left" vertical="center"/>
    </xf>
    <xf numFmtId="1" fontId="3" fillId="46" borderId="0" xfId="0" applyNumberFormat="1" applyFont="1" applyFill="1" applyAlignment="1">
      <alignment horizontal="center" vertical="center"/>
    </xf>
    <xf numFmtId="0" fontId="3" fillId="46" borderId="0" xfId="0" applyNumberFormat="1" applyFont="1" applyFill="1" applyBorder="1" applyAlignment="1">
      <alignment horizontal="center" vertical="center"/>
    </xf>
    <xf numFmtId="2" fontId="3" fillId="46" borderId="0" xfId="0" applyNumberFormat="1" applyFont="1" applyFill="1" applyAlignment="1">
      <alignment horizontal="right" vertical="center" indent="1"/>
    </xf>
    <xf numFmtId="4" fontId="3" fillId="46" borderId="0" xfId="0" applyNumberFormat="1" applyFont="1" applyFill="1" applyAlignment="1">
      <alignment horizontal="right" vertical="center" indent="1"/>
    </xf>
    <xf numFmtId="0" fontId="6" fillId="46" borderId="0" xfId="0" applyFont="1" applyFill="1" applyAlignment="1">
      <alignment vertical="center" wrapText="1"/>
    </xf>
    <xf numFmtId="0" fontId="3" fillId="46" borderId="19" xfId="0" applyNumberFormat="1" applyFont="1" applyFill="1" applyBorder="1" applyAlignment="1">
      <alignment horizontal="center" vertical="center"/>
    </xf>
    <xf numFmtId="0" fontId="3" fillId="46" borderId="0" xfId="0" applyFont="1" applyFill="1" applyAlignment="1">
      <alignment horizontal="center" vertical="center"/>
    </xf>
    <xf numFmtId="1" fontId="3" fillId="46" borderId="19" xfId="0" applyNumberFormat="1" applyFont="1" applyFill="1" applyBorder="1" applyAlignment="1">
      <alignment horizontal="center" vertical="center"/>
    </xf>
    <xf numFmtId="1" fontId="3" fillId="46" borderId="19" xfId="0" applyNumberFormat="1" applyFont="1" applyFill="1" applyBorder="1" applyAlignment="1">
      <alignment horizontal="center" vertical="center" wrapText="1"/>
    </xf>
    <xf numFmtId="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NumberFormat="1" applyFont="1" applyFill="1" applyBorder="1" applyAlignment="1">
      <alignment horizontal="center" vertical="center" wrapText="1"/>
    </xf>
    <xf numFmtId="0" fontId="2" fillId="46" borderId="0" xfId="0" applyFont="1" applyFill="1" applyAlignment="1">
      <alignment horizontal="center" vertical="center"/>
    </xf>
    <xf numFmtId="2" fontId="28" fillId="46" borderId="19" xfId="0" applyNumberFormat="1" applyFont="1" applyFill="1" applyBorder="1" applyAlignment="1">
      <alignment horizontal="center" vertical="center" wrapText="1"/>
    </xf>
    <xf numFmtId="4" fontId="28" fillId="46" borderId="19" xfId="0" applyNumberFormat="1" applyFont="1" applyFill="1" applyBorder="1" applyAlignment="1">
      <alignment horizontal="center" vertical="center" wrapText="1"/>
    </xf>
    <xf numFmtId="4" fontId="28" fillId="46" borderId="0" xfId="0" applyNumberFormat="1" applyFont="1" applyFill="1" applyBorder="1" applyAlignment="1">
      <alignment horizontal="left"/>
    </xf>
    <xf numFmtId="4" fontId="28" fillId="46" borderId="0" xfId="0" applyNumberFormat="1" applyFont="1" applyFill="1" applyAlignment="1">
      <alignment horizontal="left"/>
    </xf>
    <xf numFmtId="0" fontId="28" fillId="46" borderId="0" xfId="0" applyFont="1" applyFill="1" applyAlignment="1">
      <alignment horizontal="left"/>
    </xf>
    <xf numFmtId="4" fontId="31" fillId="46" borderId="19" xfId="0" applyNumberFormat="1" applyFont="1" applyFill="1" applyBorder="1" applyAlignment="1">
      <alignment horizontal="center" vertical="center"/>
    </xf>
    <xf numFmtId="4" fontId="31" fillId="46" borderId="19" xfId="0" applyNumberFormat="1" applyFont="1" applyFill="1" applyBorder="1" applyAlignment="1">
      <alignment horizontal="center" vertical="center" wrapText="1"/>
    </xf>
    <xf numFmtId="4" fontId="31" fillId="46" borderId="19" xfId="0" applyNumberFormat="1" applyFont="1" applyFill="1" applyBorder="1" applyAlignment="1">
      <alignment vertical="center" wrapText="1"/>
    </xf>
    <xf numFmtId="0" fontId="31" fillId="46" borderId="19" xfId="0" applyFont="1" applyFill="1" applyBorder="1" applyAlignment="1">
      <alignment vertical="center"/>
    </xf>
    <xf numFmtId="0" fontId="31" fillId="46" borderId="0" xfId="0" applyFont="1" applyFill="1" applyBorder="1" applyAlignment="1">
      <alignment vertical="center"/>
    </xf>
    <xf numFmtId="0" fontId="31" fillId="46" borderId="19" xfId="0" applyFont="1" applyFill="1" applyBorder="1" applyAlignment="1">
      <alignment horizontal="center" vertical="center" wrapText="1"/>
    </xf>
    <xf numFmtId="172" fontId="31" fillId="46" borderId="19" xfId="0" applyNumberFormat="1" applyFont="1" applyFill="1" applyBorder="1" applyAlignment="1">
      <alignment horizontal="center" vertical="center" wrapText="1"/>
    </xf>
    <xf numFmtId="0" fontId="31" fillId="46" borderId="0" xfId="0" applyFont="1" applyFill="1" applyAlignment="1">
      <alignment/>
    </xf>
    <xf numFmtId="4" fontId="31" fillId="46" borderId="0" xfId="0" applyNumberFormat="1" applyFont="1" applyFill="1" applyAlignment="1">
      <alignment vertical="center"/>
    </xf>
    <xf numFmtId="0" fontId="31" fillId="46" borderId="19" xfId="0" applyFont="1" applyFill="1" applyBorder="1" applyAlignment="1">
      <alignment vertical="center" wrapText="1"/>
    </xf>
    <xf numFmtId="0" fontId="31" fillId="46" borderId="0" xfId="0" applyFont="1" applyFill="1" applyAlignment="1">
      <alignment vertical="center"/>
    </xf>
    <xf numFmtId="4" fontId="31" fillId="46" borderId="0" xfId="0" applyNumberFormat="1" applyFont="1" applyFill="1" applyAlignment="1">
      <alignment horizontal="center" vertical="center"/>
    </xf>
    <xf numFmtId="0" fontId="31" fillId="46" borderId="0" xfId="0" applyFont="1" applyFill="1" applyAlignment="1">
      <alignment vertical="center" wrapText="1"/>
    </xf>
    <xf numFmtId="2" fontId="33" fillId="46" borderId="19" xfId="0" applyNumberFormat="1" applyFont="1" applyFill="1" applyBorder="1" applyAlignment="1">
      <alignment horizontal="center" vertical="center" wrapText="1"/>
    </xf>
    <xf numFmtId="4" fontId="33" fillId="46" borderId="19" xfId="0" applyNumberFormat="1" applyFont="1" applyFill="1" applyBorder="1" applyAlignment="1">
      <alignment horizontal="center" vertical="center" wrapText="1"/>
    </xf>
    <xf numFmtId="4" fontId="30" fillId="46" borderId="19" xfId="0" applyNumberFormat="1" applyFont="1" applyFill="1" applyBorder="1" applyAlignment="1">
      <alignment horizontal="center" vertical="center"/>
    </xf>
    <xf numFmtId="2" fontId="30" fillId="46" borderId="19" xfId="0" applyNumberFormat="1" applyFont="1" applyFill="1" applyBorder="1" applyAlignment="1">
      <alignment horizontal="center" vertical="center"/>
    </xf>
    <xf numFmtId="172" fontId="30" fillId="46" borderId="19" xfId="0" applyNumberFormat="1" applyFont="1" applyFill="1" applyBorder="1" applyAlignment="1">
      <alignment horizontal="center" vertical="center"/>
    </xf>
    <xf numFmtId="2" fontId="30" fillId="46" borderId="19" xfId="0" applyNumberFormat="1" applyFont="1" applyFill="1" applyBorder="1" applyAlignment="1">
      <alignment horizontal="right" vertical="center" indent="1"/>
    </xf>
    <xf numFmtId="4" fontId="30" fillId="46" borderId="19" xfId="0" applyNumberFormat="1" applyFont="1" applyFill="1" applyBorder="1" applyAlignment="1">
      <alignment horizontal="right" vertical="center" indent="1"/>
    </xf>
    <xf numFmtId="4" fontId="33" fillId="46" borderId="20" xfId="0" applyNumberFormat="1" applyFont="1" applyFill="1" applyBorder="1" applyAlignment="1">
      <alignment horizontal="center" vertical="center" wrapText="1"/>
    </xf>
    <xf numFmtId="4" fontId="33" fillId="46" borderId="0" xfId="0" applyNumberFormat="1" applyFont="1" applyFill="1" applyBorder="1" applyAlignment="1">
      <alignment horizontal="center" vertical="center" wrapText="1"/>
    </xf>
    <xf numFmtId="4" fontId="33" fillId="46" borderId="21" xfId="0" applyNumberFormat="1" applyFont="1" applyFill="1" applyBorder="1" applyAlignment="1">
      <alignment horizontal="center" vertical="center" wrapText="1"/>
    </xf>
    <xf numFmtId="1" fontId="33" fillId="46" borderId="19" xfId="0" applyNumberFormat="1" applyFont="1" applyFill="1" applyBorder="1" applyAlignment="1">
      <alignment horizontal="center" vertical="center" wrapText="1"/>
    </xf>
    <xf numFmtId="1" fontId="33" fillId="46" borderId="19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 wrapText="1"/>
    </xf>
    <xf numFmtId="4" fontId="33" fillId="46" borderId="22" xfId="0" applyNumberFormat="1" applyFont="1" applyFill="1" applyBorder="1" applyAlignment="1">
      <alignment horizontal="center" vertical="center" wrapText="1"/>
    </xf>
    <xf numFmtId="4" fontId="2" fillId="46" borderId="0" xfId="0" applyNumberFormat="1" applyFont="1" applyFill="1" applyAlignment="1">
      <alignment horizontal="center" vertical="center"/>
    </xf>
    <xf numFmtId="0" fontId="36" fillId="46" borderId="19" xfId="1743" applyFont="1" applyFill="1" applyBorder="1" applyAlignment="1">
      <alignment horizontal="center" vertical="center" wrapText="1"/>
      <protection/>
    </xf>
    <xf numFmtId="4" fontId="36" fillId="46" borderId="19" xfId="0" applyNumberFormat="1" applyFont="1" applyFill="1" applyBorder="1" applyAlignment="1">
      <alignment horizontal="center" vertical="center"/>
    </xf>
    <xf numFmtId="14" fontId="36" fillId="46" borderId="19" xfId="0" applyNumberFormat="1" applyFont="1" applyFill="1" applyBorder="1" applyAlignment="1">
      <alignment horizontal="center" vertical="center"/>
    </xf>
    <xf numFmtId="4" fontId="36" fillId="46" borderId="0" xfId="0" applyNumberFormat="1" applyFont="1" applyFill="1" applyBorder="1" applyAlignment="1">
      <alignment horizontal="center" vertical="center"/>
    </xf>
    <xf numFmtId="1" fontId="3" fillId="46" borderId="23" xfId="0" applyNumberFormat="1" applyFont="1" applyFill="1" applyBorder="1" applyAlignment="1">
      <alignment horizontal="center" vertical="center" wrapText="1"/>
    </xf>
    <xf numFmtId="2" fontId="32" fillId="46" borderId="19" xfId="1743" applyNumberFormat="1" applyFont="1" applyFill="1" applyBorder="1" applyAlignment="1">
      <alignment vertical="center" wrapText="1"/>
      <protection/>
    </xf>
    <xf numFmtId="1" fontId="32" fillId="46" borderId="19" xfId="0" applyNumberFormat="1" applyFont="1" applyFill="1" applyBorder="1" applyAlignment="1">
      <alignment horizontal="center" vertical="center"/>
    </xf>
    <xf numFmtId="2" fontId="32" fillId="46" borderId="19" xfId="0" applyNumberFormat="1" applyFont="1" applyFill="1" applyBorder="1" applyAlignment="1">
      <alignment horizontal="center" vertical="center"/>
    </xf>
    <xf numFmtId="2" fontId="34" fillId="46" borderId="19" xfId="0" applyNumberFormat="1" applyFont="1" applyFill="1" applyBorder="1" applyAlignment="1">
      <alignment horizontal="center" vertical="center"/>
    </xf>
    <xf numFmtId="2" fontId="32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4" fontId="2" fillId="46" borderId="0" xfId="0" applyNumberFormat="1" applyFont="1" applyFill="1" applyAlignment="1">
      <alignment horizontal="center" vertical="center"/>
    </xf>
    <xf numFmtId="0" fontId="36" fillId="46" borderId="19" xfId="0" applyFont="1" applyFill="1" applyBorder="1" applyAlignment="1">
      <alignment horizontal="center" vertical="center" wrapText="1"/>
    </xf>
    <xf numFmtId="1" fontId="36" fillId="46" borderId="19" xfId="0" applyNumberFormat="1" applyFont="1" applyFill="1" applyBorder="1" applyAlignment="1">
      <alignment horizontal="center" vertical="center" wrapText="1"/>
    </xf>
    <xf numFmtId="2" fontId="36" fillId="46" borderId="19" xfId="0" applyNumberFormat="1" applyFont="1" applyFill="1" applyBorder="1" applyAlignment="1">
      <alignment horizontal="center" vertical="center" wrapText="1"/>
    </xf>
    <xf numFmtId="1" fontId="36" fillId="46" borderId="19" xfId="0" applyNumberFormat="1" applyFont="1" applyFill="1" applyBorder="1" applyAlignment="1">
      <alignment horizontal="center" vertical="center"/>
    </xf>
    <xf numFmtId="0" fontId="36" fillId="46" borderId="19" xfId="0" applyFont="1" applyFill="1" applyBorder="1" applyAlignment="1">
      <alignment horizontal="center" vertical="center"/>
    </xf>
    <xf numFmtId="2" fontId="36" fillId="46" borderId="19" xfId="0" applyNumberFormat="1" applyFont="1" applyFill="1" applyBorder="1" applyAlignment="1">
      <alignment horizontal="center" vertical="center"/>
    </xf>
    <xf numFmtId="49" fontId="36" fillId="46" borderId="19" xfId="0" applyNumberFormat="1" applyFont="1" applyFill="1" applyBorder="1" applyAlignment="1">
      <alignment horizontal="center" vertical="center"/>
    </xf>
    <xf numFmtId="3" fontId="36" fillId="46" borderId="19" xfId="0" applyNumberFormat="1" applyFont="1" applyFill="1" applyBorder="1" applyAlignment="1">
      <alignment horizontal="center" vertical="center"/>
    </xf>
    <xf numFmtId="3" fontId="36" fillId="46" borderId="19" xfId="0" applyNumberFormat="1" applyFont="1" applyFill="1" applyBorder="1" applyAlignment="1">
      <alignment horizontal="left" vertical="center" wrapText="1"/>
    </xf>
    <xf numFmtId="4" fontId="36" fillId="46" borderId="19" xfId="0" applyNumberFormat="1" applyFont="1" applyFill="1" applyBorder="1" applyAlignment="1">
      <alignment horizontal="center" vertical="center" wrapText="1"/>
    </xf>
    <xf numFmtId="4" fontId="36" fillId="0" borderId="19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2" fontId="3" fillId="46" borderId="19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/>
    </xf>
    <xf numFmtId="4" fontId="37" fillId="46" borderId="19" xfId="0" applyNumberFormat="1" applyFont="1" applyFill="1" applyBorder="1" applyAlignment="1">
      <alignment horizontal="center" vertical="center"/>
    </xf>
    <xf numFmtId="4" fontId="37" fillId="46" borderId="19" xfId="0" applyNumberFormat="1" applyFont="1" applyFill="1" applyBorder="1" applyAlignment="1">
      <alignment horizontal="center" vertical="center" wrapText="1"/>
    </xf>
    <xf numFmtId="0" fontId="37" fillId="46" borderId="0" xfId="0" applyFont="1" applyFill="1" applyAlignment="1">
      <alignment horizontal="center" vertical="center"/>
    </xf>
    <xf numFmtId="0" fontId="36" fillId="46" borderId="0" xfId="0" applyFont="1" applyFill="1" applyAlignment="1">
      <alignment vertical="center"/>
    </xf>
    <xf numFmtId="0" fontId="36" fillId="46" borderId="0" xfId="0" applyFont="1" applyFill="1" applyAlignment="1">
      <alignment/>
    </xf>
    <xf numFmtId="0" fontId="36" fillId="46" borderId="0" xfId="0" applyFont="1" applyFill="1" applyAlignment="1">
      <alignment horizontal="left" vertical="center"/>
    </xf>
    <xf numFmtId="0" fontId="36" fillId="46" borderId="0" xfId="0" applyFont="1" applyFill="1" applyAlignment="1">
      <alignment horizontal="left" vertical="center" wrapText="1"/>
    </xf>
    <xf numFmtId="4" fontId="36" fillId="46" borderId="0" xfId="0" applyNumberFormat="1" applyFont="1" applyFill="1" applyAlignment="1">
      <alignment horizontal="right" vertical="center"/>
    </xf>
    <xf numFmtId="2" fontId="36" fillId="46" borderId="0" xfId="0" applyNumberFormat="1" applyFont="1" applyFill="1" applyAlignment="1">
      <alignment horizontal="right" vertical="center"/>
    </xf>
    <xf numFmtId="2" fontId="3" fillId="46" borderId="0" xfId="0" applyNumberFormat="1" applyFont="1" applyFill="1" applyAlignment="1">
      <alignment horizontal="right" vertical="center"/>
    </xf>
    <xf numFmtId="4" fontId="3" fillId="46" borderId="0" xfId="0" applyNumberFormat="1" applyFont="1" applyFill="1" applyAlignment="1">
      <alignment horizontal="right" vertical="center"/>
    </xf>
    <xf numFmtId="4" fontId="6" fillId="46" borderId="0" xfId="0" applyNumberFormat="1" applyFont="1" applyFill="1" applyAlignment="1">
      <alignment horizontal="center" vertical="center"/>
    </xf>
    <xf numFmtId="4" fontId="36" fillId="46" borderId="0" xfId="0" applyNumberFormat="1" applyFont="1" applyFill="1" applyAlignment="1">
      <alignment horizontal="center" vertical="center"/>
    </xf>
    <xf numFmtId="0" fontId="36" fillId="46" borderId="0" xfId="0" applyFont="1" applyFill="1" applyAlignment="1">
      <alignment vertical="center" wrapText="1"/>
    </xf>
    <xf numFmtId="0" fontId="36" fillId="46" borderId="0" xfId="0" applyNumberFormat="1" applyFont="1" applyFill="1" applyBorder="1" applyAlignment="1">
      <alignment horizontal="center" vertical="center"/>
    </xf>
    <xf numFmtId="4" fontId="36" fillId="46" borderId="23" xfId="0" applyNumberFormat="1" applyFont="1" applyFill="1" applyBorder="1" applyAlignment="1">
      <alignment horizontal="center" vertical="center" wrapText="1"/>
    </xf>
    <xf numFmtId="0" fontId="36" fillId="46" borderId="19" xfId="0" applyNumberFormat="1" applyFont="1" applyFill="1" applyBorder="1" applyAlignment="1">
      <alignment horizontal="left" vertical="center" wrapText="1"/>
    </xf>
    <xf numFmtId="4" fontId="6" fillId="46" borderId="19" xfId="0" applyNumberFormat="1" applyFont="1" applyFill="1" applyBorder="1" applyAlignment="1">
      <alignment horizontal="center" vertical="center" wrapText="1"/>
    </xf>
    <xf numFmtId="0" fontId="36" fillId="46" borderId="0" xfId="0" applyFont="1" applyFill="1" applyAlignment="1">
      <alignment horizontal="center" vertical="center"/>
    </xf>
    <xf numFmtId="1" fontId="6" fillId="46" borderId="19" xfId="0" applyNumberFormat="1" applyFont="1" applyFill="1" applyBorder="1" applyAlignment="1">
      <alignment horizontal="center" vertical="center" wrapText="1"/>
    </xf>
    <xf numFmtId="4" fontId="37" fillId="46" borderId="0" xfId="0" applyNumberFormat="1" applyFont="1" applyFill="1" applyAlignment="1">
      <alignment vertical="center"/>
    </xf>
    <xf numFmtId="1" fontId="36" fillId="46" borderId="0" xfId="0" applyNumberFormat="1" applyFont="1" applyFill="1" applyBorder="1" applyAlignment="1">
      <alignment horizontal="center" vertical="center" wrapText="1"/>
    </xf>
    <xf numFmtId="1" fontId="36" fillId="46" borderId="0" xfId="0" applyNumberFormat="1" applyFont="1" applyFill="1" applyBorder="1" applyAlignment="1">
      <alignment horizontal="center" vertical="center"/>
    </xf>
    <xf numFmtId="1" fontId="36" fillId="46" borderId="0" xfId="0" applyNumberFormat="1" applyFont="1" applyFill="1" applyAlignment="1">
      <alignment horizontal="center" vertical="center"/>
    </xf>
    <xf numFmtId="4" fontId="36" fillId="0" borderId="23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vertical="center"/>
    </xf>
    <xf numFmtId="0" fontId="36" fillId="0" borderId="0" xfId="0" applyFont="1" applyFill="1" applyAlignment="1">
      <alignment/>
    </xf>
    <xf numFmtId="4" fontId="36" fillId="0" borderId="19" xfId="0" applyNumberFormat="1" applyFont="1" applyFill="1" applyBorder="1" applyAlignment="1">
      <alignment vertical="center" wrapText="1"/>
    </xf>
    <xf numFmtId="4" fontId="36" fillId="0" borderId="19" xfId="0" applyNumberFormat="1" applyFont="1" applyFill="1" applyBorder="1" applyAlignment="1">
      <alignment vertical="center"/>
    </xf>
    <xf numFmtId="4" fontId="37" fillId="0" borderId="19" xfId="0" applyNumberFormat="1" applyFont="1" applyFill="1" applyBorder="1" applyAlignment="1">
      <alignment vertical="center"/>
    </xf>
    <xf numFmtId="4" fontId="37" fillId="0" borderId="23" xfId="0" applyNumberFormat="1" applyFont="1" applyFill="1" applyBorder="1" applyAlignment="1">
      <alignment horizontal="center" vertical="center"/>
    </xf>
    <xf numFmtId="4" fontId="37" fillId="0" borderId="19" xfId="0" applyNumberFormat="1" applyFont="1" applyFill="1" applyBorder="1" applyAlignment="1">
      <alignment horizontal="center" vertical="center"/>
    </xf>
    <xf numFmtId="4" fontId="37" fillId="0" borderId="19" xfId="0" applyNumberFormat="1" applyFont="1" applyFill="1" applyBorder="1" applyAlignment="1">
      <alignment vertical="center" wrapText="1"/>
    </xf>
    <xf numFmtId="0" fontId="36" fillId="46" borderId="0" xfId="0" applyFont="1" applyFill="1" applyAlignment="1">
      <alignment horizontal="left" wrapText="1"/>
    </xf>
    <xf numFmtId="0" fontId="6" fillId="46" borderId="0" xfId="0" applyFont="1" applyFill="1" applyAlignment="1">
      <alignment/>
    </xf>
    <xf numFmtId="3" fontId="38" fillId="46" borderId="19" xfId="0" applyNumberFormat="1" applyFont="1" applyFill="1" applyBorder="1" applyAlignment="1">
      <alignment horizontal="center" vertical="center" wrapText="1"/>
    </xf>
    <xf numFmtId="0" fontId="38" fillId="46" borderId="19" xfId="0" applyFont="1" applyFill="1" applyBorder="1" applyAlignment="1">
      <alignment horizontal="left" vertical="top" wrapText="1"/>
    </xf>
    <xf numFmtId="4" fontId="38" fillId="46" borderId="19" xfId="0" applyNumberFormat="1" applyFont="1" applyFill="1" applyBorder="1" applyAlignment="1">
      <alignment horizontal="center" vertical="center"/>
    </xf>
    <xf numFmtId="2" fontId="38" fillId="46" borderId="19" xfId="0" applyNumberFormat="1" applyFont="1" applyFill="1" applyBorder="1" applyAlignment="1">
      <alignment horizontal="center" vertical="center" wrapText="1"/>
    </xf>
    <xf numFmtId="2" fontId="38" fillId="46" borderId="19" xfId="0" applyNumberFormat="1" applyFont="1" applyFill="1" applyBorder="1" applyAlignment="1">
      <alignment horizontal="center" vertical="center" wrapText="1" shrinkToFit="1"/>
    </xf>
    <xf numFmtId="172" fontId="38" fillId="46" borderId="19" xfId="0" applyNumberFormat="1" applyFont="1" applyFill="1" applyBorder="1" applyAlignment="1">
      <alignment horizontal="center" vertical="center" wrapText="1"/>
    </xf>
    <xf numFmtId="4" fontId="38" fillId="46" borderId="19" xfId="0" applyNumberFormat="1" applyFont="1" applyFill="1" applyBorder="1" applyAlignment="1">
      <alignment horizontal="center" vertical="center" wrapText="1"/>
    </xf>
    <xf numFmtId="0" fontId="38" fillId="46" borderId="19" xfId="0" applyFont="1" applyFill="1" applyBorder="1" applyAlignment="1">
      <alignment horizontal="center" vertical="center"/>
    </xf>
    <xf numFmtId="0" fontId="38" fillId="46" borderId="19" xfId="0" applyFont="1" applyFill="1" applyBorder="1" applyAlignment="1">
      <alignment horizontal="left" vertical="center" wrapText="1"/>
    </xf>
    <xf numFmtId="4" fontId="39" fillId="46" borderId="19" xfId="0" applyNumberFormat="1" applyFont="1" applyFill="1" applyBorder="1" applyAlignment="1">
      <alignment horizontal="center" vertical="center"/>
    </xf>
    <xf numFmtId="2" fontId="39" fillId="46" borderId="19" xfId="0" applyNumberFormat="1" applyFont="1" applyFill="1" applyBorder="1" applyAlignment="1">
      <alignment horizontal="center" vertical="center"/>
    </xf>
    <xf numFmtId="172" fontId="39" fillId="46" borderId="19" xfId="0" applyNumberFormat="1" applyFont="1" applyFill="1" applyBorder="1" applyAlignment="1">
      <alignment horizontal="center" vertical="center"/>
    </xf>
    <xf numFmtId="2" fontId="39" fillId="46" borderId="19" xfId="0" applyNumberFormat="1" applyFont="1" applyFill="1" applyBorder="1" applyAlignment="1">
      <alignment horizontal="right" vertical="center" indent="1"/>
    </xf>
    <xf numFmtId="4" fontId="39" fillId="46" borderId="19" xfId="0" applyNumberFormat="1" applyFont="1" applyFill="1" applyBorder="1" applyAlignment="1">
      <alignment horizontal="right" vertical="center" indent="1"/>
    </xf>
    <xf numFmtId="0" fontId="29" fillId="0" borderId="19" xfId="0" applyFont="1" applyFill="1" applyBorder="1" applyAlignment="1">
      <alignment horizontal="center" vertical="center"/>
    </xf>
    <xf numFmtId="0" fontId="29" fillId="0" borderId="19" xfId="1743" applyFont="1" applyFill="1" applyBorder="1" applyAlignment="1">
      <alignment horizontal="left" vertical="center" wrapText="1"/>
      <protection/>
    </xf>
    <xf numFmtId="2" fontId="29" fillId="0" borderId="19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 wrapText="1"/>
    </xf>
    <xf numFmtId="2" fontId="37" fillId="46" borderId="19" xfId="0" applyNumberFormat="1" applyFont="1" applyFill="1" applyBorder="1" applyAlignment="1">
      <alignment horizontal="center" vertical="center"/>
    </xf>
    <xf numFmtId="172" fontId="34" fillId="46" borderId="19" xfId="0" applyNumberFormat="1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/>
    </xf>
    <xf numFmtId="0" fontId="3" fillId="46" borderId="24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4" fontId="2" fillId="46" borderId="0" xfId="0" applyNumberFormat="1" applyFont="1" applyFill="1" applyAlignment="1">
      <alignment horizontal="center" vertical="center"/>
    </xf>
    <xf numFmtId="4" fontId="2" fillId="47" borderId="0" xfId="0" applyNumberFormat="1" applyFont="1" applyFill="1" applyBorder="1" applyAlignment="1">
      <alignment horizontal="left"/>
    </xf>
    <xf numFmtId="4" fontId="3" fillId="47" borderId="0" xfId="0" applyNumberFormat="1" applyFont="1" applyFill="1" applyAlignment="1">
      <alignment horizontal="left"/>
    </xf>
    <xf numFmtId="0" fontId="3" fillId="47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 wrapText="1"/>
    </xf>
    <xf numFmtId="0" fontId="36" fillId="0" borderId="19" xfId="1743" applyFont="1" applyFill="1" applyBorder="1" applyAlignment="1">
      <alignment horizontal="left" vertical="center" wrapText="1"/>
      <protection/>
    </xf>
    <xf numFmtId="0" fontId="36" fillId="0" borderId="19" xfId="1743" applyFont="1" applyFill="1" applyBorder="1" applyAlignment="1">
      <alignment horizontal="center" vertical="center" wrapText="1"/>
      <protection/>
    </xf>
    <xf numFmtId="0" fontId="69" fillId="0" borderId="19" xfId="0" applyFont="1" applyFill="1" applyBorder="1" applyAlignment="1">
      <alignment horizontal="center" vertical="center" wrapText="1"/>
    </xf>
    <xf numFmtId="0" fontId="36" fillId="0" borderId="25" xfId="1743" applyFont="1" applyFill="1" applyBorder="1" applyAlignment="1">
      <alignment horizontal="center" vertical="center" wrapText="1"/>
      <protection/>
    </xf>
    <xf numFmtId="49" fontId="29" fillId="0" borderId="1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49" fontId="36" fillId="0" borderId="19" xfId="1743" applyNumberFormat="1" applyFont="1" applyFill="1" applyBorder="1" applyAlignment="1">
      <alignment horizontal="center" vertical="center" wrapText="1"/>
      <protection/>
    </xf>
    <xf numFmtId="0" fontId="69" fillId="0" borderId="19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right" vertical="center" indent="1"/>
    </xf>
    <xf numFmtId="0" fontId="70" fillId="0" borderId="21" xfId="0" applyFont="1" applyBorder="1" applyAlignment="1">
      <alignment vertical="center" wrapText="1"/>
    </xf>
    <xf numFmtId="0" fontId="3" fillId="46" borderId="22" xfId="0" applyNumberFormat="1" applyFont="1" applyFill="1" applyBorder="1" applyAlignment="1">
      <alignment horizontal="center" vertical="center"/>
    </xf>
    <xf numFmtId="0" fontId="3" fillId="46" borderId="24" xfId="0" applyNumberFormat="1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1" fontId="6" fillId="46" borderId="19" xfId="0" applyNumberFormat="1" applyFont="1" applyFill="1" applyBorder="1" applyAlignment="1">
      <alignment horizontal="center" vertical="center"/>
    </xf>
    <xf numFmtId="0" fontId="6" fillId="46" borderId="19" xfId="0" applyFont="1" applyFill="1" applyBorder="1" applyAlignment="1">
      <alignment horizontal="center" vertical="center" wrapText="1"/>
    </xf>
    <xf numFmtId="4" fontId="44" fillId="46" borderId="19" xfId="0" applyNumberFormat="1" applyFont="1" applyFill="1" applyBorder="1" applyAlignment="1">
      <alignment horizontal="center" vertical="center"/>
    </xf>
    <xf numFmtId="4" fontId="44" fillId="46" borderId="19" xfId="0" applyNumberFormat="1" applyFont="1" applyFill="1" applyBorder="1" applyAlignment="1">
      <alignment horizontal="center" vertical="center" wrapText="1"/>
    </xf>
    <xf numFmtId="4" fontId="36" fillId="46" borderId="19" xfId="1743" applyNumberFormat="1" applyFont="1" applyFill="1" applyBorder="1" applyAlignment="1">
      <alignment horizontal="center" vertical="center" wrapText="1"/>
      <protection/>
    </xf>
    <xf numFmtId="0" fontId="6" fillId="46" borderId="0" xfId="0" applyFont="1" applyFill="1" applyAlignment="1">
      <alignment vertical="center"/>
    </xf>
    <xf numFmtId="0" fontId="6" fillId="46" borderId="0" xfId="0" applyFont="1" applyFill="1" applyAlignment="1">
      <alignment horizontal="center" vertical="center" wrapText="1"/>
    </xf>
    <xf numFmtId="0" fontId="6" fillId="46" borderId="0" xfId="0" applyFont="1" applyFill="1" applyAlignment="1">
      <alignment horizontal="center" vertical="center"/>
    </xf>
    <xf numFmtId="1" fontId="6" fillId="46" borderId="0" xfId="0" applyNumberFormat="1" applyFont="1" applyFill="1" applyAlignment="1">
      <alignment horizontal="center" vertical="center"/>
    </xf>
    <xf numFmtId="4" fontId="6" fillId="46" borderId="26" xfId="0" applyNumberFormat="1" applyFont="1" applyFill="1" applyBorder="1" applyAlignment="1">
      <alignment horizontal="center" vertical="center" textRotation="90" wrapText="1"/>
    </xf>
    <xf numFmtId="4" fontId="6" fillId="46" borderId="27" xfId="0" applyNumberFormat="1" applyFont="1" applyFill="1" applyBorder="1" applyAlignment="1">
      <alignment horizontal="center" vertical="center" wrapText="1"/>
    </xf>
    <xf numFmtId="4" fontId="6" fillId="46" borderId="28" xfId="0" applyNumberFormat="1" applyFont="1" applyFill="1" applyBorder="1" applyAlignment="1">
      <alignment horizontal="center" vertical="center" wrapText="1"/>
    </xf>
    <xf numFmtId="4" fontId="6" fillId="46" borderId="29" xfId="0" applyNumberFormat="1" applyFont="1" applyFill="1" applyBorder="1" applyAlignment="1">
      <alignment horizontal="center" vertical="center" wrapText="1"/>
    </xf>
    <xf numFmtId="4" fontId="6" fillId="46" borderId="22" xfId="0" applyNumberFormat="1" applyFont="1" applyFill="1" applyBorder="1" applyAlignment="1">
      <alignment horizontal="center" vertical="center" textRotation="90" wrapText="1"/>
    </xf>
    <xf numFmtId="4" fontId="6" fillId="46" borderId="22" xfId="0" applyNumberFormat="1" applyFont="1" applyFill="1" applyBorder="1" applyAlignment="1">
      <alignment horizontal="center" vertical="center" wrapText="1"/>
    </xf>
    <xf numFmtId="0" fontId="6" fillId="46" borderId="19" xfId="0" applyNumberFormat="1" applyFont="1" applyFill="1" applyBorder="1" applyAlignment="1">
      <alignment horizontal="center" vertical="center"/>
    </xf>
    <xf numFmtId="3" fontId="6" fillId="46" borderId="19" xfId="0" applyNumberFormat="1" applyFont="1" applyFill="1" applyBorder="1" applyAlignment="1">
      <alignment horizontal="center" vertical="center"/>
    </xf>
    <xf numFmtId="0" fontId="6" fillId="46" borderId="0" xfId="0" applyNumberFormat="1" applyFont="1" applyFill="1" applyBorder="1" applyAlignment="1">
      <alignment/>
    </xf>
    <xf numFmtId="0" fontId="36" fillId="46" borderId="19" xfId="0" applyNumberFormat="1" applyFont="1" applyFill="1" applyBorder="1" applyAlignment="1">
      <alignment horizontal="center" vertical="center"/>
    </xf>
    <xf numFmtId="4" fontId="6" fillId="46" borderId="19" xfId="0" applyNumberFormat="1" applyFont="1" applyFill="1" applyBorder="1" applyAlignment="1">
      <alignment horizontal="center" vertical="center"/>
    </xf>
    <xf numFmtId="0" fontId="6" fillId="46" borderId="19" xfId="0" applyFont="1" applyFill="1" applyBorder="1" applyAlignment="1">
      <alignment horizontal="center" vertical="center"/>
    </xf>
    <xf numFmtId="4" fontId="6" fillId="46" borderId="0" xfId="0" applyNumberFormat="1" applyFont="1" applyFill="1" applyBorder="1" applyAlignment="1">
      <alignment/>
    </xf>
    <xf numFmtId="0" fontId="6" fillId="46" borderId="0" xfId="0" applyFont="1" applyFill="1" applyBorder="1" applyAlignment="1">
      <alignment/>
    </xf>
    <xf numFmtId="3" fontId="36" fillId="46" borderId="19" xfId="0" applyNumberFormat="1" applyFont="1" applyFill="1" applyBorder="1" applyAlignment="1">
      <alignment horizontal="center" vertical="center" wrapText="1"/>
    </xf>
    <xf numFmtId="0" fontId="44" fillId="46" borderId="19" xfId="0" applyFont="1" applyFill="1" applyBorder="1" applyAlignment="1">
      <alignment horizontal="center" vertical="center" wrapText="1"/>
    </xf>
    <xf numFmtId="0" fontId="44" fillId="46" borderId="19" xfId="0" applyFont="1" applyFill="1" applyBorder="1" applyAlignment="1">
      <alignment horizontal="center" vertical="center"/>
    </xf>
    <xf numFmtId="1" fontId="44" fillId="46" borderId="19" xfId="0" applyNumberFormat="1" applyFont="1" applyFill="1" applyBorder="1" applyAlignment="1">
      <alignment horizontal="center" vertical="center"/>
    </xf>
    <xf numFmtId="4" fontId="44" fillId="46" borderId="0" xfId="0" applyNumberFormat="1" applyFont="1" applyFill="1" applyBorder="1" applyAlignment="1">
      <alignment horizontal="center" vertical="center"/>
    </xf>
    <xf numFmtId="4" fontId="44" fillId="46" borderId="19" xfId="0" applyNumberFormat="1" applyFont="1" applyFill="1" applyBorder="1" applyAlignment="1">
      <alignment vertical="center"/>
    </xf>
    <xf numFmtId="0" fontId="44" fillId="46" borderId="0" xfId="0" applyFont="1" applyFill="1" applyAlignment="1">
      <alignment vertical="center"/>
    </xf>
    <xf numFmtId="4" fontId="36" fillId="46" borderId="19" xfId="0" applyNumberFormat="1" applyFont="1" applyFill="1" applyBorder="1" applyAlignment="1">
      <alignment horizontal="left" vertical="center" wrapText="1"/>
    </xf>
    <xf numFmtId="4" fontId="36" fillId="46" borderId="23" xfId="0" applyNumberFormat="1" applyFont="1" applyFill="1" applyBorder="1" applyAlignment="1">
      <alignment horizontal="left" vertical="center" wrapText="1"/>
    </xf>
    <xf numFmtId="4" fontId="28" fillId="46" borderId="0" xfId="0" applyNumberFormat="1" applyFont="1" applyFill="1" applyBorder="1" applyAlignment="1">
      <alignment horizontal="left" vertical="center" wrapText="1"/>
    </xf>
    <xf numFmtId="4" fontId="37" fillId="46" borderId="0" xfId="0" applyNumberFormat="1" applyFont="1" applyFill="1" applyBorder="1" applyAlignment="1">
      <alignment horizontal="center" vertical="center" wrapText="1"/>
    </xf>
    <xf numFmtId="4" fontId="36" fillId="46" borderId="0" xfId="0" applyNumberFormat="1" applyFont="1" applyFill="1" applyAlignment="1">
      <alignment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19" xfId="0" applyNumberFormat="1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 wrapText="1"/>
    </xf>
    <xf numFmtId="1" fontId="31" fillId="0" borderId="0" xfId="0" applyNumberFormat="1" applyFont="1" applyFill="1" applyAlignment="1">
      <alignment horizontal="left" vertical="center" wrapText="1"/>
    </xf>
    <xf numFmtId="4" fontId="28" fillId="0" borderId="30" xfId="0" applyNumberFormat="1" applyFont="1" applyFill="1" applyBorder="1" applyAlignment="1">
      <alignment horizontal="left" vertical="center" wrapText="1"/>
    </xf>
    <xf numFmtId="4" fontId="28" fillId="0" borderId="23" xfId="0" applyNumberFormat="1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4" fontId="2" fillId="46" borderId="0" xfId="0" applyNumberFormat="1" applyFont="1" applyFill="1" applyAlignment="1">
      <alignment horizontal="center" vertical="center"/>
    </xf>
    <xf numFmtId="0" fontId="33" fillId="46" borderId="25" xfId="0" applyNumberFormat="1" applyFont="1" applyFill="1" applyBorder="1" applyAlignment="1">
      <alignment horizontal="center" vertical="center" wrapText="1"/>
    </xf>
    <xf numFmtId="0" fontId="33" fillId="46" borderId="24" xfId="0" applyNumberFormat="1" applyFont="1" applyFill="1" applyBorder="1" applyAlignment="1">
      <alignment horizontal="center" vertical="center" wrapText="1"/>
    </xf>
    <xf numFmtId="0" fontId="33" fillId="46" borderId="22" xfId="0" applyNumberFormat="1" applyFont="1" applyFill="1" applyBorder="1" applyAlignment="1">
      <alignment horizontal="center" vertical="center" wrapText="1"/>
    </xf>
    <xf numFmtId="4" fontId="33" fillId="46" borderId="25" xfId="0" applyNumberFormat="1" applyFont="1" applyFill="1" applyBorder="1" applyAlignment="1">
      <alignment horizontal="center" vertical="center" wrapText="1"/>
    </xf>
    <xf numFmtId="4" fontId="33" fillId="46" borderId="24" xfId="0" applyNumberFormat="1" applyFont="1" applyFill="1" applyBorder="1" applyAlignment="1">
      <alignment horizontal="center" vertical="center" wrapText="1"/>
    </xf>
    <xf numFmtId="2" fontId="33" fillId="46" borderId="30" xfId="0" applyNumberFormat="1" applyFont="1" applyFill="1" applyBorder="1" applyAlignment="1">
      <alignment horizontal="center" vertical="center"/>
    </xf>
    <xf numFmtId="2" fontId="33" fillId="46" borderId="31" xfId="0" applyNumberFormat="1" applyFont="1" applyFill="1" applyBorder="1" applyAlignment="1">
      <alignment horizontal="center" vertical="center"/>
    </xf>
    <xf numFmtId="2" fontId="33" fillId="46" borderId="30" xfId="0" applyNumberFormat="1" applyFont="1" applyFill="1" applyBorder="1" applyAlignment="1">
      <alignment horizontal="center" vertical="center" wrapText="1"/>
    </xf>
    <xf numFmtId="2" fontId="33" fillId="46" borderId="31" xfId="0" applyNumberFormat="1" applyFont="1" applyFill="1" applyBorder="1" applyAlignment="1">
      <alignment horizontal="center" vertical="center" wrapText="1"/>
    </xf>
    <xf numFmtId="2" fontId="33" fillId="46" borderId="23" xfId="0" applyNumberFormat="1" applyFont="1" applyFill="1" applyBorder="1" applyAlignment="1">
      <alignment horizontal="center" vertical="center" wrapText="1"/>
    </xf>
    <xf numFmtId="2" fontId="33" fillId="46" borderId="26" xfId="0" applyNumberFormat="1" applyFont="1" applyFill="1" applyBorder="1" applyAlignment="1">
      <alignment horizontal="center" vertical="center" wrapText="1"/>
    </xf>
    <xf numFmtId="2" fontId="33" fillId="46" borderId="27" xfId="0" applyNumberFormat="1" applyFont="1" applyFill="1" applyBorder="1" applyAlignment="1">
      <alignment horizontal="center" vertical="center" wrapText="1"/>
    </xf>
    <xf numFmtId="2" fontId="33" fillId="46" borderId="28" xfId="0" applyNumberFormat="1" applyFont="1" applyFill="1" applyBorder="1" applyAlignment="1">
      <alignment horizontal="center" vertical="center" wrapText="1"/>
    </xf>
    <xf numFmtId="2" fontId="33" fillId="46" borderId="32" xfId="0" applyNumberFormat="1" applyFont="1" applyFill="1" applyBorder="1" applyAlignment="1">
      <alignment horizontal="center" vertical="center" wrapText="1"/>
    </xf>
    <xf numFmtId="2" fontId="33" fillId="46" borderId="33" xfId="0" applyNumberFormat="1" applyFont="1" applyFill="1" applyBorder="1" applyAlignment="1">
      <alignment horizontal="center" vertical="center" wrapText="1"/>
    </xf>
    <xf numFmtId="2" fontId="33" fillId="46" borderId="29" xfId="0" applyNumberFormat="1" applyFont="1" applyFill="1" applyBorder="1" applyAlignment="1">
      <alignment horizontal="center" vertical="center" wrapText="1"/>
    </xf>
    <xf numFmtId="2" fontId="33" fillId="46" borderId="25" xfId="0" applyNumberFormat="1" applyFont="1" applyFill="1" applyBorder="1" applyAlignment="1">
      <alignment horizontal="center" vertical="center" wrapText="1"/>
    </xf>
    <xf numFmtId="2" fontId="33" fillId="46" borderId="24" xfId="0" applyNumberFormat="1" applyFont="1" applyFill="1" applyBorder="1" applyAlignment="1">
      <alignment horizontal="center" vertical="center" wrapText="1"/>
    </xf>
    <xf numFmtId="2" fontId="33" fillId="46" borderId="22" xfId="0" applyNumberFormat="1" applyFont="1" applyFill="1" applyBorder="1" applyAlignment="1">
      <alignment horizontal="center" vertical="center" wrapText="1"/>
    </xf>
    <xf numFmtId="2" fontId="35" fillId="46" borderId="0" xfId="0" applyNumberFormat="1" applyFont="1" applyFill="1" applyBorder="1" applyAlignment="1">
      <alignment horizontal="left" wrapText="1"/>
    </xf>
    <xf numFmtId="0" fontId="30" fillId="46" borderId="0" xfId="0" applyFont="1" applyFill="1" applyBorder="1" applyAlignment="1">
      <alignment horizontal="center" vertical="top" wrapText="1"/>
    </xf>
    <xf numFmtId="0" fontId="41" fillId="46" borderId="0" xfId="0" applyFont="1" applyFill="1" applyAlignment="1">
      <alignment horizontal="center" vertical="center" wrapText="1"/>
    </xf>
    <xf numFmtId="4" fontId="39" fillId="46" borderId="30" xfId="0" applyNumberFormat="1" applyFont="1" applyFill="1" applyBorder="1" applyAlignment="1">
      <alignment horizontal="left" vertical="center" wrapText="1"/>
    </xf>
    <xf numFmtId="4" fontId="39" fillId="46" borderId="23" xfId="0" applyNumberFormat="1" applyFont="1" applyFill="1" applyBorder="1" applyAlignment="1">
      <alignment horizontal="left" vertical="center" wrapText="1"/>
    </xf>
    <xf numFmtId="0" fontId="39" fillId="46" borderId="30" xfId="0" applyFont="1" applyFill="1" applyBorder="1" applyAlignment="1">
      <alignment horizontal="left" vertical="center" wrapText="1"/>
    </xf>
    <xf numFmtId="0" fontId="39" fillId="46" borderId="23" xfId="0" applyFont="1" applyFill="1" applyBorder="1" applyAlignment="1">
      <alignment horizontal="left" vertical="center" wrapText="1"/>
    </xf>
    <xf numFmtId="4" fontId="33" fillId="46" borderId="22" xfId="0" applyNumberFormat="1" applyFont="1" applyFill="1" applyBorder="1" applyAlignment="1">
      <alignment horizontal="center" vertical="center" wrapText="1"/>
    </xf>
    <xf numFmtId="0" fontId="46" fillId="46" borderId="0" xfId="0" applyFont="1" applyFill="1" applyAlignment="1">
      <alignment horizontal="center" vertical="center" wrapText="1"/>
    </xf>
    <xf numFmtId="4" fontId="34" fillId="46" borderId="30" xfId="0" applyNumberFormat="1" applyFont="1" applyFill="1" applyBorder="1" applyAlignment="1">
      <alignment horizontal="left" vertical="center" wrapText="1"/>
    </xf>
    <xf numFmtId="4" fontId="34" fillId="46" borderId="23" xfId="0" applyNumberFormat="1" applyFont="1" applyFill="1" applyBorder="1" applyAlignment="1">
      <alignment horizontal="left" vertical="center" wrapText="1"/>
    </xf>
    <xf numFmtId="0" fontId="34" fillId="46" borderId="30" xfId="0" applyFont="1" applyFill="1" applyBorder="1" applyAlignment="1">
      <alignment horizontal="left" vertical="center" wrapText="1"/>
    </xf>
    <xf numFmtId="0" fontId="34" fillId="46" borderId="23" xfId="0" applyFont="1" applyFill="1" applyBorder="1" applyAlignment="1">
      <alignment horizontal="left" vertical="center" wrapText="1"/>
    </xf>
    <xf numFmtId="0" fontId="28" fillId="0" borderId="30" xfId="1743" applyFont="1" applyFill="1" applyBorder="1" applyAlignment="1">
      <alignment horizontal="left" vertical="center" wrapText="1"/>
      <protection/>
    </xf>
    <xf numFmtId="0" fontId="28" fillId="0" borderId="23" xfId="1743" applyFont="1" applyFill="1" applyBorder="1" applyAlignment="1">
      <alignment horizontal="left" vertical="center" wrapText="1"/>
      <protection/>
    </xf>
    <xf numFmtId="2" fontId="29" fillId="46" borderId="26" xfId="0" applyNumberFormat="1" applyFont="1" applyFill="1" applyBorder="1" applyAlignment="1">
      <alignment horizontal="center" vertical="center" wrapText="1"/>
    </xf>
    <xf numFmtId="2" fontId="29" fillId="46" borderId="27" xfId="0" applyNumberFormat="1" applyFont="1" applyFill="1" applyBorder="1" applyAlignment="1">
      <alignment horizontal="center" vertical="center" wrapText="1"/>
    </xf>
    <xf numFmtId="2" fontId="29" fillId="46" borderId="28" xfId="0" applyNumberFormat="1" applyFont="1" applyFill="1" applyBorder="1" applyAlignment="1">
      <alignment horizontal="center" vertical="center" wrapText="1"/>
    </xf>
    <xf numFmtId="2" fontId="29" fillId="46" borderId="32" xfId="0" applyNumberFormat="1" applyFont="1" applyFill="1" applyBorder="1" applyAlignment="1">
      <alignment horizontal="center" vertical="center" wrapText="1"/>
    </xf>
    <xf numFmtId="2" fontId="29" fillId="46" borderId="33" xfId="0" applyNumberFormat="1" applyFont="1" applyFill="1" applyBorder="1" applyAlignment="1">
      <alignment horizontal="center" vertical="center" wrapText="1"/>
    </xf>
    <xf numFmtId="2" fontId="29" fillId="46" borderId="29" xfId="0" applyNumberFormat="1" applyFont="1" applyFill="1" applyBorder="1" applyAlignment="1">
      <alignment horizontal="center" vertical="center" wrapText="1"/>
    </xf>
    <xf numFmtId="2" fontId="29" fillId="46" borderId="19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/>
    </xf>
    <xf numFmtId="4" fontId="29" fillId="46" borderId="19" xfId="0" applyNumberFormat="1" applyFont="1" applyFill="1" applyBorder="1" applyAlignment="1">
      <alignment horizontal="center" vertical="center" wrapText="1"/>
    </xf>
    <xf numFmtId="0" fontId="36" fillId="46" borderId="19" xfId="0" applyNumberFormat="1" applyFont="1" applyFill="1" applyBorder="1" applyAlignment="1">
      <alignment horizontal="center" vertical="center" wrapText="1"/>
    </xf>
    <xf numFmtId="4" fontId="29" fillId="46" borderId="25" xfId="0" applyNumberFormat="1" applyFont="1" applyFill="1" applyBorder="1" applyAlignment="1">
      <alignment horizontal="center" vertical="center" wrapText="1"/>
    </xf>
    <xf numFmtId="4" fontId="29" fillId="46" borderId="24" xfId="0" applyNumberFormat="1" applyFont="1" applyFill="1" applyBorder="1" applyAlignment="1">
      <alignment horizontal="center" vertical="center" wrapText="1"/>
    </xf>
    <xf numFmtId="4" fontId="29" fillId="46" borderId="22" xfId="0" applyNumberFormat="1" applyFont="1" applyFill="1" applyBorder="1" applyAlignment="1">
      <alignment horizontal="center" vertical="center" wrapText="1"/>
    </xf>
    <xf numFmtId="0" fontId="45" fillId="46" borderId="0" xfId="0" applyFont="1" applyFill="1" applyAlignment="1">
      <alignment horizontal="center" vertical="center"/>
    </xf>
    <xf numFmtId="4" fontId="45" fillId="46" borderId="0" xfId="0" applyNumberFormat="1" applyFont="1" applyFill="1" applyAlignment="1">
      <alignment horizontal="center" vertical="center"/>
    </xf>
    <xf numFmtId="4" fontId="36" fillId="46" borderId="0" xfId="0" applyNumberFormat="1" applyFont="1" applyFill="1" applyAlignment="1">
      <alignment horizontal="center" vertical="center"/>
    </xf>
    <xf numFmtId="0" fontId="29" fillId="46" borderId="25" xfId="0" applyNumberFormat="1" applyFont="1" applyFill="1" applyBorder="1" applyAlignment="1">
      <alignment horizontal="center" vertical="center" wrapText="1"/>
    </xf>
    <xf numFmtId="0" fontId="29" fillId="46" borderId="24" xfId="0" applyNumberFormat="1" applyFont="1" applyFill="1" applyBorder="1" applyAlignment="1">
      <alignment horizontal="center" vertical="center" wrapText="1"/>
    </xf>
    <xf numFmtId="0" fontId="29" fillId="46" borderId="22" xfId="0" applyNumberFormat="1" applyFont="1" applyFill="1" applyBorder="1" applyAlignment="1">
      <alignment horizontal="center" vertical="center" wrapText="1"/>
    </xf>
    <xf numFmtId="2" fontId="29" fillId="46" borderId="30" xfId="0" applyNumberFormat="1" applyFont="1" applyFill="1" applyBorder="1" applyAlignment="1">
      <alignment horizontal="center" vertical="center"/>
    </xf>
    <xf numFmtId="2" fontId="29" fillId="46" borderId="31" xfId="0" applyNumberFormat="1" applyFont="1" applyFill="1" applyBorder="1" applyAlignment="1">
      <alignment horizontal="center" vertical="center"/>
    </xf>
    <xf numFmtId="2" fontId="29" fillId="46" borderId="23" xfId="0" applyNumberFormat="1" applyFont="1" applyFill="1" applyBorder="1" applyAlignment="1">
      <alignment horizontal="center" vertical="center"/>
    </xf>
    <xf numFmtId="2" fontId="3" fillId="46" borderId="25" xfId="0" applyNumberFormat="1" applyFont="1" applyFill="1" applyBorder="1" applyAlignment="1">
      <alignment horizontal="center" vertical="center" wrapText="1"/>
    </xf>
    <xf numFmtId="2" fontId="3" fillId="46" borderId="24" xfId="0" applyNumberFormat="1" applyFont="1" applyFill="1" applyBorder="1" applyAlignment="1">
      <alignment horizontal="center" vertical="center" wrapText="1"/>
    </xf>
    <xf numFmtId="2" fontId="3" fillId="46" borderId="22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40" fillId="46" borderId="30" xfId="0" applyFont="1" applyFill="1" applyBorder="1" applyAlignment="1">
      <alignment horizontal="center" vertical="center" wrapText="1"/>
    </xf>
    <xf numFmtId="0" fontId="40" fillId="46" borderId="31" xfId="0" applyFont="1" applyFill="1" applyBorder="1" applyAlignment="1">
      <alignment horizontal="center" vertical="center" wrapText="1"/>
    </xf>
    <xf numFmtId="0" fontId="40" fillId="46" borderId="23" xfId="0" applyFont="1" applyFill="1" applyBorder="1" applyAlignment="1">
      <alignment horizontal="center" vertical="center" wrapText="1"/>
    </xf>
    <xf numFmtId="0" fontId="28" fillId="46" borderId="30" xfId="0" applyFont="1" applyFill="1" applyBorder="1" applyAlignment="1">
      <alignment horizontal="left" vertical="center" wrapText="1"/>
    </xf>
    <xf numFmtId="0" fontId="28" fillId="46" borderId="23" xfId="0" applyFont="1" applyFill="1" applyBorder="1" applyAlignment="1">
      <alignment horizontal="left" vertical="center" wrapText="1"/>
    </xf>
    <xf numFmtId="4" fontId="28" fillId="46" borderId="30" xfId="0" applyNumberFormat="1" applyFont="1" applyFill="1" applyBorder="1" applyAlignment="1">
      <alignment horizontal="left" vertical="center" wrapText="1"/>
    </xf>
    <xf numFmtId="4" fontId="28" fillId="46" borderId="23" xfId="0" applyNumberFormat="1" applyFont="1" applyFill="1" applyBorder="1" applyAlignment="1">
      <alignment horizontal="left" vertical="center" wrapText="1"/>
    </xf>
    <xf numFmtId="0" fontId="3" fillId="46" borderId="19" xfId="0" applyFont="1" applyFill="1" applyBorder="1" applyAlignment="1">
      <alignment horizontal="center" vertical="center" textRotation="90" wrapText="1"/>
    </xf>
    <xf numFmtId="1" fontId="3" fillId="46" borderId="19" xfId="0" applyNumberFormat="1" applyFont="1" applyFill="1" applyBorder="1" applyAlignment="1">
      <alignment horizontal="center" vertical="center" textRotation="90" wrapText="1"/>
    </xf>
    <xf numFmtId="1" fontId="3" fillId="46" borderId="19" xfId="0" applyNumberFormat="1" applyFont="1" applyFill="1" applyBorder="1" applyAlignment="1">
      <alignment horizontal="center" vertical="center" textRotation="90"/>
    </xf>
    <xf numFmtId="0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 textRotation="90"/>
    </xf>
    <xf numFmtId="0" fontId="3" fillId="46" borderId="19" xfId="0" applyFont="1" applyFill="1" applyBorder="1" applyAlignment="1">
      <alignment horizontal="center" vertical="center" wrapText="1"/>
    </xf>
    <xf numFmtId="4" fontId="28" fillId="46" borderId="19" xfId="0" applyNumberFormat="1" applyFont="1" applyFill="1" applyBorder="1" applyAlignment="1">
      <alignment horizontal="left" vertical="center" wrapText="1"/>
    </xf>
    <xf numFmtId="0" fontId="28" fillId="46" borderId="19" xfId="0" applyFont="1" applyFill="1" applyBorder="1" applyAlignment="1">
      <alignment horizontal="left" vertical="center" wrapText="1"/>
    </xf>
    <xf numFmtId="0" fontId="28" fillId="46" borderId="19" xfId="0" applyFont="1" applyFill="1" applyBorder="1" applyAlignment="1">
      <alignment horizontal="center" vertical="center" wrapText="1"/>
    </xf>
    <xf numFmtId="0" fontId="3" fillId="46" borderId="30" xfId="0" applyFont="1" applyFill="1" applyBorder="1" applyAlignment="1">
      <alignment horizontal="center" vertical="center" wrapText="1"/>
    </xf>
    <xf numFmtId="0" fontId="3" fillId="46" borderId="23" xfId="0" applyFont="1" applyFill="1" applyBorder="1" applyAlignment="1">
      <alignment horizontal="center" vertical="center" wrapText="1"/>
    </xf>
    <xf numFmtId="4" fontId="6" fillId="46" borderId="30" xfId="0" applyNumberFormat="1" applyFont="1" applyFill="1" applyBorder="1" applyAlignment="1">
      <alignment horizontal="left" vertical="center" wrapText="1"/>
    </xf>
    <xf numFmtId="4" fontId="6" fillId="46" borderId="23" xfId="0" applyNumberFormat="1" applyFont="1" applyFill="1" applyBorder="1" applyAlignment="1">
      <alignment horizontal="left" vertical="center" wrapText="1"/>
    </xf>
    <xf numFmtId="0" fontId="44" fillId="46" borderId="30" xfId="0" applyFont="1" applyFill="1" applyBorder="1" applyAlignment="1">
      <alignment horizontal="left" vertical="center"/>
    </xf>
    <xf numFmtId="0" fontId="44" fillId="46" borderId="23" xfId="0" applyFont="1" applyFill="1" applyBorder="1" applyAlignment="1">
      <alignment horizontal="left" vertical="center"/>
    </xf>
    <xf numFmtId="0" fontId="44" fillId="46" borderId="30" xfId="0" applyFont="1" applyFill="1" applyBorder="1" applyAlignment="1">
      <alignment horizontal="left" vertical="center" wrapText="1"/>
    </xf>
    <xf numFmtId="0" fontId="44" fillId="46" borderId="23" xfId="0" applyFont="1" applyFill="1" applyBorder="1" applyAlignment="1">
      <alignment horizontal="left" vertical="center" wrapText="1"/>
    </xf>
    <xf numFmtId="4" fontId="6" fillId="46" borderId="26" xfId="0" applyNumberFormat="1" applyFont="1" applyFill="1" applyBorder="1" applyAlignment="1">
      <alignment horizontal="center" vertical="center" wrapText="1"/>
    </xf>
    <xf numFmtId="4" fontId="6" fillId="46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6" fillId="46" borderId="25" xfId="0" applyNumberFormat="1" applyFont="1" applyFill="1" applyBorder="1" applyAlignment="1">
      <alignment horizontal="center" vertical="center" textRotation="90" wrapText="1"/>
    </xf>
    <xf numFmtId="1" fontId="6" fillId="46" borderId="24" xfId="0" applyNumberFormat="1" applyFont="1" applyFill="1" applyBorder="1" applyAlignment="1">
      <alignment horizontal="center" vertical="center" textRotation="90" wrapText="1"/>
    </xf>
    <xf numFmtId="1" fontId="6" fillId="46" borderId="22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6" fillId="46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46" borderId="25" xfId="0" applyFont="1" applyFill="1" applyBorder="1" applyAlignment="1">
      <alignment horizontal="center" vertical="center" textRotation="90" wrapText="1"/>
    </xf>
    <xf numFmtId="0" fontId="6" fillId="46" borderId="24" xfId="0" applyFont="1" applyFill="1" applyBorder="1" applyAlignment="1">
      <alignment horizontal="center" vertical="center" textRotation="90" wrapText="1"/>
    </xf>
    <xf numFmtId="0" fontId="6" fillId="46" borderId="22" xfId="0" applyFont="1" applyFill="1" applyBorder="1" applyAlignment="1">
      <alignment horizontal="center" vertical="center" textRotation="90" wrapText="1"/>
    </xf>
    <xf numFmtId="0" fontId="6" fillId="46" borderId="26" xfId="0" applyFont="1" applyFill="1" applyBorder="1" applyAlignment="1">
      <alignment horizontal="center" vertical="center"/>
    </xf>
    <xf numFmtId="0" fontId="6" fillId="46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46" borderId="25" xfId="0" applyFont="1" applyFill="1" applyBorder="1" applyAlignment="1">
      <alignment horizontal="center" vertical="center" textRotation="90"/>
    </xf>
    <xf numFmtId="0" fontId="6" fillId="46" borderId="24" xfId="0" applyFont="1" applyFill="1" applyBorder="1" applyAlignment="1">
      <alignment horizontal="center" vertical="center" textRotation="90"/>
    </xf>
    <xf numFmtId="0" fontId="6" fillId="46" borderId="22" xfId="0" applyFont="1" applyFill="1" applyBorder="1" applyAlignment="1">
      <alignment horizontal="center" vertical="center" textRotation="90"/>
    </xf>
    <xf numFmtId="4" fontId="6" fillId="46" borderId="25" xfId="0" applyNumberFormat="1" applyFont="1" applyFill="1" applyBorder="1" applyAlignment="1">
      <alignment horizontal="center" vertical="center" textRotation="90" wrapText="1"/>
    </xf>
    <xf numFmtId="4" fontId="6" fillId="46" borderId="24" xfId="0" applyNumberFormat="1" applyFont="1" applyFill="1" applyBorder="1" applyAlignment="1">
      <alignment horizontal="center" vertical="center" textRotation="90" wrapText="1"/>
    </xf>
    <xf numFmtId="4" fontId="6" fillId="46" borderId="22" xfId="0" applyNumberFormat="1" applyFont="1" applyFill="1" applyBorder="1" applyAlignment="1">
      <alignment horizontal="center" vertical="center" textRotation="90" wrapText="1"/>
    </xf>
    <xf numFmtId="0" fontId="34" fillId="46" borderId="21" xfId="0" applyFont="1" applyFill="1" applyBorder="1" applyAlignment="1">
      <alignment horizontal="center" vertical="center" wrapText="1"/>
    </xf>
    <xf numFmtId="0" fontId="6" fillId="46" borderId="25" xfId="0" applyFont="1" applyFill="1" applyBorder="1" applyAlignment="1">
      <alignment horizontal="center" vertical="center" wrapText="1"/>
    </xf>
    <xf numFmtId="0" fontId="6" fillId="46" borderId="24" xfId="0" applyFont="1" applyFill="1" applyBorder="1" applyAlignment="1">
      <alignment horizontal="center" vertical="center" wrapText="1"/>
    </xf>
    <xf numFmtId="0" fontId="6" fillId="46" borderId="22" xfId="0" applyFont="1" applyFill="1" applyBorder="1" applyAlignment="1">
      <alignment horizontal="center" vertical="center" wrapText="1"/>
    </xf>
  </cellXfs>
  <cellStyles count="25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2 3" xfId="37"/>
    <cellStyle name="Excel Built-in Normal 2 3" xfId="38"/>
    <cellStyle name="Excel Built-in Normal 2 4" xfId="39"/>
    <cellStyle name="Excel Built-in Normal 3" xfId="40"/>
    <cellStyle name="Excel Built-in Normal 3 2" xfId="41"/>
    <cellStyle name="Excel Built-in Normal 3 3" xfId="42"/>
    <cellStyle name="Excel Built-in Normal 4" xfId="43"/>
    <cellStyle name="Excel Built-in Normal 5" xfId="44"/>
    <cellStyle name="TableStyleLight1" xfId="45"/>
    <cellStyle name="Акцент1" xfId="46"/>
    <cellStyle name="Акцент1 2" xfId="47"/>
    <cellStyle name="Акцент2" xfId="48"/>
    <cellStyle name="Акцент2 2" xfId="49"/>
    <cellStyle name="Акцент3" xfId="50"/>
    <cellStyle name="Акцент3 2" xfId="51"/>
    <cellStyle name="Акцент4" xfId="52"/>
    <cellStyle name="Акцент4 2" xfId="53"/>
    <cellStyle name="Акцент5" xfId="54"/>
    <cellStyle name="Акцент5 2" xfId="55"/>
    <cellStyle name="Акцент6" xfId="56"/>
    <cellStyle name="Акцент6 2" xfId="57"/>
    <cellStyle name="Ввод " xfId="58"/>
    <cellStyle name="Ввод  2" xfId="59"/>
    <cellStyle name="Вывод" xfId="60"/>
    <cellStyle name="Вывод 2" xfId="61"/>
    <cellStyle name="Вычисление" xfId="62"/>
    <cellStyle name="Вычисление 2" xfId="63"/>
    <cellStyle name="Currency" xfId="64"/>
    <cellStyle name="Currency [0]" xfId="65"/>
    <cellStyle name="Заголовок 1" xfId="66"/>
    <cellStyle name="Заголовок 1 2" xfId="67"/>
    <cellStyle name="Заголовок 2" xfId="68"/>
    <cellStyle name="Заголовок 2 2" xfId="69"/>
    <cellStyle name="Заголовок 3" xfId="70"/>
    <cellStyle name="Заголовок 3 2" xfId="71"/>
    <cellStyle name="Заголовок 4" xfId="72"/>
    <cellStyle name="Заголовок 4 2" xfId="73"/>
    <cellStyle name="Итог" xfId="74"/>
    <cellStyle name="Итог 2" xfId="75"/>
    <cellStyle name="Контрольная ячейка" xfId="76"/>
    <cellStyle name="Контрольная ячейка 2" xfId="77"/>
    <cellStyle name="Название" xfId="78"/>
    <cellStyle name="Название 2" xfId="79"/>
    <cellStyle name="Нейтральный" xfId="80"/>
    <cellStyle name="Нейтральный 2" xfId="81"/>
    <cellStyle name="Обычный 10" xfId="82"/>
    <cellStyle name="Обычный 10 10" xfId="83"/>
    <cellStyle name="Обычный 10 10 2" xfId="84"/>
    <cellStyle name="Обычный 10 10 2 2" xfId="85"/>
    <cellStyle name="Обычный 10 10 3" xfId="86"/>
    <cellStyle name="Обычный 10 11" xfId="87"/>
    <cellStyle name="Обычный 10 11 2" xfId="88"/>
    <cellStyle name="Обычный 10 12" xfId="89"/>
    <cellStyle name="Обычный 10 13" xfId="90"/>
    <cellStyle name="Обычный 10 14" xfId="91"/>
    <cellStyle name="Обычный 10 2" xfId="92"/>
    <cellStyle name="Обычный 10 2 10" xfId="93"/>
    <cellStyle name="Обычный 10 2 11" xfId="94"/>
    <cellStyle name="Обычный 10 2 12" xfId="95"/>
    <cellStyle name="Обычный 10 2 2" xfId="96"/>
    <cellStyle name="Обычный 10 2 2 2" xfId="97"/>
    <cellStyle name="Обычный 10 2 2 2 2" xfId="98"/>
    <cellStyle name="Обычный 10 2 2 2 2 2" xfId="99"/>
    <cellStyle name="Обычный 10 2 2 2 3" xfId="100"/>
    <cellStyle name="Обычный 10 2 2 3" xfId="101"/>
    <cellStyle name="Обычный 10 2 2 3 2" xfId="102"/>
    <cellStyle name="Обычный 10 2 2 3 2 2" xfId="103"/>
    <cellStyle name="Обычный 10 2 2 3 3" xfId="104"/>
    <cellStyle name="Обычный 10 2 2 4" xfId="105"/>
    <cellStyle name="Обычный 10 2 2 4 2" xfId="106"/>
    <cellStyle name="Обычный 10 2 2 4 2 2" xfId="107"/>
    <cellStyle name="Обычный 10 2 2 4 3" xfId="108"/>
    <cellStyle name="Обычный 10 2 2 5" xfId="109"/>
    <cellStyle name="Обычный 10 2 2 5 2" xfId="110"/>
    <cellStyle name="Обычный 10 2 2 6" xfId="111"/>
    <cellStyle name="Обычный 10 2 3" xfId="112"/>
    <cellStyle name="Обычный 10 2 3 2" xfId="113"/>
    <cellStyle name="Обычный 10 2 3 2 2" xfId="114"/>
    <cellStyle name="Обычный 10 2 3 2 2 2" xfId="115"/>
    <cellStyle name="Обычный 10 2 3 2 3" xfId="116"/>
    <cellStyle name="Обычный 10 2 3 3" xfId="117"/>
    <cellStyle name="Обычный 10 2 3 3 2" xfId="118"/>
    <cellStyle name="Обычный 10 2 3 3 2 2" xfId="119"/>
    <cellStyle name="Обычный 10 2 3 3 3" xfId="120"/>
    <cellStyle name="Обычный 10 2 3 4" xfId="121"/>
    <cellStyle name="Обычный 10 2 3 4 2" xfId="122"/>
    <cellStyle name="Обычный 10 2 3 4 2 2" xfId="123"/>
    <cellStyle name="Обычный 10 2 3 4 3" xfId="124"/>
    <cellStyle name="Обычный 10 2 3 5" xfId="125"/>
    <cellStyle name="Обычный 10 2 3 5 2" xfId="126"/>
    <cellStyle name="Обычный 10 2 3 6" xfId="127"/>
    <cellStyle name="Обычный 10 2 4" xfId="128"/>
    <cellStyle name="Обычный 10 2 4 2" xfId="129"/>
    <cellStyle name="Обычный 10 2 4 2 2" xfId="130"/>
    <cellStyle name="Обычный 10 2 4 2 2 2" xfId="131"/>
    <cellStyle name="Обычный 10 2 4 2 3" xfId="132"/>
    <cellStyle name="Обычный 10 2 4 3" xfId="133"/>
    <cellStyle name="Обычный 10 2 4 3 2" xfId="134"/>
    <cellStyle name="Обычный 10 2 4 3 2 2" xfId="135"/>
    <cellStyle name="Обычный 10 2 4 3 3" xfId="136"/>
    <cellStyle name="Обычный 10 2 4 4" xfId="137"/>
    <cellStyle name="Обычный 10 2 4 4 2" xfId="138"/>
    <cellStyle name="Обычный 10 2 4 4 2 2" xfId="139"/>
    <cellStyle name="Обычный 10 2 4 4 3" xfId="140"/>
    <cellStyle name="Обычный 10 2 4 5" xfId="141"/>
    <cellStyle name="Обычный 10 2 4 5 2" xfId="142"/>
    <cellStyle name="Обычный 10 2 4 6" xfId="143"/>
    <cellStyle name="Обычный 10 2 5" xfId="144"/>
    <cellStyle name="Обычный 10 2 5 2" xfId="145"/>
    <cellStyle name="Обычный 10 2 5 2 2" xfId="146"/>
    <cellStyle name="Обычный 10 2 5 2 2 2" xfId="147"/>
    <cellStyle name="Обычный 10 2 5 2 3" xfId="148"/>
    <cellStyle name="Обычный 10 2 5 3" xfId="149"/>
    <cellStyle name="Обычный 10 2 5 3 2" xfId="150"/>
    <cellStyle name="Обычный 10 2 5 3 2 2" xfId="151"/>
    <cellStyle name="Обычный 10 2 5 3 3" xfId="152"/>
    <cellStyle name="Обычный 10 2 5 4" xfId="153"/>
    <cellStyle name="Обычный 10 2 5 4 2" xfId="154"/>
    <cellStyle name="Обычный 10 2 5 4 2 2" xfId="155"/>
    <cellStyle name="Обычный 10 2 5 4 3" xfId="156"/>
    <cellStyle name="Обычный 10 2 5 5" xfId="157"/>
    <cellStyle name="Обычный 10 2 5 5 2" xfId="158"/>
    <cellStyle name="Обычный 10 2 5 6" xfId="159"/>
    <cellStyle name="Обычный 10 2 6" xfId="160"/>
    <cellStyle name="Обычный 10 2 6 2" xfId="161"/>
    <cellStyle name="Обычный 10 2 6 2 2" xfId="162"/>
    <cellStyle name="Обычный 10 2 6 3" xfId="163"/>
    <cellStyle name="Обычный 10 2 7" xfId="164"/>
    <cellStyle name="Обычный 10 2 7 2" xfId="165"/>
    <cellStyle name="Обычный 10 2 7 2 2" xfId="166"/>
    <cellStyle name="Обычный 10 2 7 3" xfId="167"/>
    <cellStyle name="Обычный 10 2 8" xfId="168"/>
    <cellStyle name="Обычный 10 2 8 2" xfId="169"/>
    <cellStyle name="Обычный 10 2 8 2 2" xfId="170"/>
    <cellStyle name="Обычный 10 2 8 3" xfId="171"/>
    <cellStyle name="Обычный 10 2 9" xfId="172"/>
    <cellStyle name="Обычный 10 2 9 2" xfId="173"/>
    <cellStyle name="Обычный 10 3" xfId="174"/>
    <cellStyle name="Обычный 10 3 10" xfId="175"/>
    <cellStyle name="Обычный 10 3 11" xfId="176"/>
    <cellStyle name="Обычный 10 3 2" xfId="177"/>
    <cellStyle name="Обычный 10 3 2 2" xfId="178"/>
    <cellStyle name="Обычный 10 3 2 2 2" xfId="179"/>
    <cellStyle name="Обычный 10 3 2 2 2 2" xfId="180"/>
    <cellStyle name="Обычный 10 3 2 2 3" xfId="181"/>
    <cellStyle name="Обычный 10 3 2 3" xfId="182"/>
    <cellStyle name="Обычный 10 3 2 3 2" xfId="183"/>
    <cellStyle name="Обычный 10 3 2 3 2 2" xfId="184"/>
    <cellStyle name="Обычный 10 3 2 3 3" xfId="185"/>
    <cellStyle name="Обычный 10 3 2 4" xfId="186"/>
    <cellStyle name="Обычный 10 3 2 4 2" xfId="187"/>
    <cellStyle name="Обычный 10 3 2 4 2 2" xfId="188"/>
    <cellStyle name="Обычный 10 3 2 4 3" xfId="189"/>
    <cellStyle name="Обычный 10 3 2 5" xfId="190"/>
    <cellStyle name="Обычный 10 3 2 5 2" xfId="191"/>
    <cellStyle name="Обычный 10 3 2 6" xfId="192"/>
    <cellStyle name="Обычный 10 3 3" xfId="193"/>
    <cellStyle name="Обычный 10 3 3 2" xfId="194"/>
    <cellStyle name="Обычный 10 3 3 2 2" xfId="195"/>
    <cellStyle name="Обычный 10 3 3 2 2 2" xfId="196"/>
    <cellStyle name="Обычный 10 3 3 2 3" xfId="197"/>
    <cellStyle name="Обычный 10 3 3 3" xfId="198"/>
    <cellStyle name="Обычный 10 3 3 3 2" xfId="199"/>
    <cellStyle name="Обычный 10 3 3 3 2 2" xfId="200"/>
    <cellStyle name="Обычный 10 3 3 3 3" xfId="201"/>
    <cellStyle name="Обычный 10 3 3 4" xfId="202"/>
    <cellStyle name="Обычный 10 3 3 4 2" xfId="203"/>
    <cellStyle name="Обычный 10 3 3 4 2 2" xfId="204"/>
    <cellStyle name="Обычный 10 3 3 4 3" xfId="205"/>
    <cellStyle name="Обычный 10 3 3 5" xfId="206"/>
    <cellStyle name="Обычный 10 3 3 5 2" xfId="207"/>
    <cellStyle name="Обычный 10 3 3 6" xfId="208"/>
    <cellStyle name="Обычный 10 3 4" xfId="209"/>
    <cellStyle name="Обычный 10 3 4 2" xfId="210"/>
    <cellStyle name="Обычный 10 3 4 2 2" xfId="211"/>
    <cellStyle name="Обычный 10 3 4 2 2 2" xfId="212"/>
    <cellStyle name="Обычный 10 3 4 2 3" xfId="213"/>
    <cellStyle name="Обычный 10 3 4 3" xfId="214"/>
    <cellStyle name="Обычный 10 3 4 3 2" xfId="215"/>
    <cellStyle name="Обычный 10 3 4 3 2 2" xfId="216"/>
    <cellStyle name="Обычный 10 3 4 3 3" xfId="217"/>
    <cellStyle name="Обычный 10 3 4 4" xfId="218"/>
    <cellStyle name="Обычный 10 3 4 4 2" xfId="219"/>
    <cellStyle name="Обычный 10 3 4 4 2 2" xfId="220"/>
    <cellStyle name="Обычный 10 3 4 4 3" xfId="221"/>
    <cellStyle name="Обычный 10 3 4 5" xfId="222"/>
    <cellStyle name="Обычный 10 3 4 5 2" xfId="223"/>
    <cellStyle name="Обычный 10 3 4 6" xfId="224"/>
    <cellStyle name="Обычный 10 3 5" xfId="225"/>
    <cellStyle name="Обычный 10 3 5 2" xfId="226"/>
    <cellStyle name="Обычный 10 3 5 2 2" xfId="227"/>
    <cellStyle name="Обычный 10 3 5 2 2 2" xfId="228"/>
    <cellStyle name="Обычный 10 3 5 2 3" xfId="229"/>
    <cellStyle name="Обычный 10 3 5 3" xfId="230"/>
    <cellStyle name="Обычный 10 3 5 3 2" xfId="231"/>
    <cellStyle name="Обычный 10 3 5 3 2 2" xfId="232"/>
    <cellStyle name="Обычный 10 3 5 3 3" xfId="233"/>
    <cellStyle name="Обычный 10 3 5 4" xfId="234"/>
    <cellStyle name="Обычный 10 3 5 4 2" xfId="235"/>
    <cellStyle name="Обычный 10 3 5 4 2 2" xfId="236"/>
    <cellStyle name="Обычный 10 3 5 4 3" xfId="237"/>
    <cellStyle name="Обычный 10 3 5 5" xfId="238"/>
    <cellStyle name="Обычный 10 3 5 5 2" xfId="239"/>
    <cellStyle name="Обычный 10 3 5 6" xfId="240"/>
    <cellStyle name="Обычный 10 3 6" xfId="241"/>
    <cellStyle name="Обычный 10 3 6 2" xfId="242"/>
    <cellStyle name="Обычный 10 3 6 2 2" xfId="243"/>
    <cellStyle name="Обычный 10 3 6 3" xfId="244"/>
    <cellStyle name="Обычный 10 3 7" xfId="245"/>
    <cellStyle name="Обычный 10 3 7 2" xfId="246"/>
    <cellStyle name="Обычный 10 3 7 2 2" xfId="247"/>
    <cellStyle name="Обычный 10 3 7 3" xfId="248"/>
    <cellStyle name="Обычный 10 3 8" xfId="249"/>
    <cellStyle name="Обычный 10 3 8 2" xfId="250"/>
    <cellStyle name="Обычный 10 3 8 2 2" xfId="251"/>
    <cellStyle name="Обычный 10 3 8 3" xfId="252"/>
    <cellStyle name="Обычный 10 3 9" xfId="253"/>
    <cellStyle name="Обычный 10 3 9 2" xfId="254"/>
    <cellStyle name="Обычный 10 4" xfId="255"/>
    <cellStyle name="Обычный 10 4 2" xfId="256"/>
    <cellStyle name="Обычный 10 4 2 2" xfId="257"/>
    <cellStyle name="Обычный 10 4 2 2 2" xfId="258"/>
    <cellStyle name="Обычный 10 4 2 3" xfId="259"/>
    <cellStyle name="Обычный 10 4 3" xfId="260"/>
    <cellStyle name="Обычный 10 4 3 2" xfId="261"/>
    <cellStyle name="Обычный 10 4 3 2 2" xfId="262"/>
    <cellStyle name="Обычный 10 4 3 3" xfId="263"/>
    <cellStyle name="Обычный 10 4 4" xfId="264"/>
    <cellStyle name="Обычный 10 4 4 2" xfId="265"/>
    <cellStyle name="Обычный 10 4 4 2 2" xfId="266"/>
    <cellStyle name="Обычный 10 4 4 3" xfId="267"/>
    <cellStyle name="Обычный 10 4 5" xfId="268"/>
    <cellStyle name="Обычный 10 4 5 2" xfId="269"/>
    <cellStyle name="Обычный 10 4 6" xfId="270"/>
    <cellStyle name="Обычный 10 5" xfId="271"/>
    <cellStyle name="Обычный 10 5 2" xfId="272"/>
    <cellStyle name="Обычный 10 5 2 2" xfId="273"/>
    <cellStyle name="Обычный 10 5 2 2 2" xfId="274"/>
    <cellStyle name="Обычный 10 5 2 3" xfId="275"/>
    <cellStyle name="Обычный 10 5 3" xfId="276"/>
    <cellStyle name="Обычный 10 5 3 2" xfId="277"/>
    <cellStyle name="Обычный 10 5 3 2 2" xfId="278"/>
    <cellStyle name="Обычный 10 5 3 3" xfId="279"/>
    <cellStyle name="Обычный 10 5 4" xfId="280"/>
    <cellStyle name="Обычный 10 5 4 2" xfId="281"/>
    <cellStyle name="Обычный 10 5 4 2 2" xfId="282"/>
    <cellStyle name="Обычный 10 5 4 3" xfId="283"/>
    <cellStyle name="Обычный 10 5 5" xfId="284"/>
    <cellStyle name="Обычный 10 5 5 2" xfId="285"/>
    <cellStyle name="Обычный 10 5 6" xfId="286"/>
    <cellStyle name="Обычный 10 6" xfId="287"/>
    <cellStyle name="Обычный 10 6 2" xfId="288"/>
    <cellStyle name="Обычный 10 6 2 2" xfId="289"/>
    <cellStyle name="Обычный 10 6 2 2 2" xfId="290"/>
    <cellStyle name="Обычный 10 6 2 3" xfId="291"/>
    <cellStyle name="Обычный 10 6 3" xfId="292"/>
    <cellStyle name="Обычный 10 6 3 2" xfId="293"/>
    <cellStyle name="Обычный 10 6 3 2 2" xfId="294"/>
    <cellStyle name="Обычный 10 6 3 3" xfId="295"/>
    <cellStyle name="Обычный 10 6 4" xfId="296"/>
    <cellStyle name="Обычный 10 6 4 2" xfId="297"/>
    <cellStyle name="Обычный 10 6 4 2 2" xfId="298"/>
    <cellStyle name="Обычный 10 6 4 3" xfId="299"/>
    <cellStyle name="Обычный 10 6 5" xfId="300"/>
    <cellStyle name="Обычный 10 6 5 2" xfId="301"/>
    <cellStyle name="Обычный 10 6 6" xfId="302"/>
    <cellStyle name="Обычный 10 7" xfId="303"/>
    <cellStyle name="Обычный 10 7 2" xfId="304"/>
    <cellStyle name="Обычный 10 7 2 2" xfId="305"/>
    <cellStyle name="Обычный 10 7 2 2 2" xfId="306"/>
    <cellStyle name="Обычный 10 7 2 3" xfId="307"/>
    <cellStyle name="Обычный 10 7 3" xfId="308"/>
    <cellStyle name="Обычный 10 7 3 2" xfId="309"/>
    <cellStyle name="Обычный 10 7 3 2 2" xfId="310"/>
    <cellStyle name="Обычный 10 7 3 3" xfId="311"/>
    <cellStyle name="Обычный 10 7 4" xfId="312"/>
    <cellStyle name="Обычный 10 7 4 2" xfId="313"/>
    <cellStyle name="Обычный 10 7 4 2 2" xfId="314"/>
    <cellStyle name="Обычный 10 7 4 3" xfId="315"/>
    <cellStyle name="Обычный 10 7 5" xfId="316"/>
    <cellStyle name="Обычный 10 7 5 2" xfId="317"/>
    <cellStyle name="Обычный 10 7 6" xfId="318"/>
    <cellStyle name="Обычный 10 8" xfId="319"/>
    <cellStyle name="Обычный 10 8 2" xfId="320"/>
    <cellStyle name="Обычный 10 8 2 2" xfId="321"/>
    <cellStyle name="Обычный 10 8 3" xfId="322"/>
    <cellStyle name="Обычный 10 9" xfId="323"/>
    <cellStyle name="Обычный 10 9 2" xfId="324"/>
    <cellStyle name="Обычный 10 9 2 2" xfId="325"/>
    <cellStyle name="Обычный 10 9 3" xfId="326"/>
    <cellStyle name="Обычный 11" xfId="327"/>
    <cellStyle name="Обычный 11 10" xfId="328"/>
    <cellStyle name="Обычный 11 11" xfId="329"/>
    <cellStyle name="Обычный 11 12" xfId="330"/>
    <cellStyle name="Обычный 11 2" xfId="331"/>
    <cellStyle name="Обычный 11 2 2" xfId="332"/>
    <cellStyle name="Обычный 11 2 2 2" xfId="333"/>
    <cellStyle name="Обычный 11 2 2 2 2" xfId="334"/>
    <cellStyle name="Обычный 11 2 2 3" xfId="335"/>
    <cellStyle name="Обычный 11 2 3" xfId="336"/>
    <cellStyle name="Обычный 11 2 3 2" xfId="337"/>
    <cellStyle name="Обычный 11 2 3 2 2" xfId="338"/>
    <cellStyle name="Обычный 11 2 3 3" xfId="339"/>
    <cellStyle name="Обычный 11 2 4" xfId="340"/>
    <cellStyle name="Обычный 11 2 4 2" xfId="341"/>
    <cellStyle name="Обычный 11 2 4 2 2" xfId="342"/>
    <cellStyle name="Обычный 11 2 4 3" xfId="343"/>
    <cellStyle name="Обычный 11 2 5" xfId="344"/>
    <cellStyle name="Обычный 11 2 5 2" xfId="345"/>
    <cellStyle name="Обычный 11 2 6" xfId="346"/>
    <cellStyle name="Обычный 11 3" xfId="347"/>
    <cellStyle name="Обычный 11 3 2" xfId="348"/>
    <cellStyle name="Обычный 11 3 2 2" xfId="349"/>
    <cellStyle name="Обычный 11 3 2 2 2" xfId="350"/>
    <cellStyle name="Обычный 11 3 2 3" xfId="351"/>
    <cellStyle name="Обычный 11 3 3" xfId="352"/>
    <cellStyle name="Обычный 11 3 3 2" xfId="353"/>
    <cellStyle name="Обычный 11 3 3 2 2" xfId="354"/>
    <cellStyle name="Обычный 11 3 3 3" xfId="355"/>
    <cellStyle name="Обычный 11 3 4" xfId="356"/>
    <cellStyle name="Обычный 11 3 4 2" xfId="357"/>
    <cellStyle name="Обычный 11 3 4 2 2" xfId="358"/>
    <cellStyle name="Обычный 11 3 4 3" xfId="359"/>
    <cellStyle name="Обычный 11 3 5" xfId="360"/>
    <cellStyle name="Обычный 11 3 5 2" xfId="361"/>
    <cellStyle name="Обычный 11 3 6" xfId="362"/>
    <cellStyle name="Обычный 11 4" xfId="363"/>
    <cellStyle name="Обычный 11 4 2" xfId="364"/>
    <cellStyle name="Обычный 11 4 2 2" xfId="365"/>
    <cellStyle name="Обычный 11 4 2 2 2" xfId="366"/>
    <cellStyle name="Обычный 11 4 2 3" xfId="367"/>
    <cellStyle name="Обычный 11 4 3" xfId="368"/>
    <cellStyle name="Обычный 11 4 3 2" xfId="369"/>
    <cellStyle name="Обычный 11 4 3 2 2" xfId="370"/>
    <cellStyle name="Обычный 11 4 3 3" xfId="371"/>
    <cellStyle name="Обычный 11 4 4" xfId="372"/>
    <cellStyle name="Обычный 11 4 4 2" xfId="373"/>
    <cellStyle name="Обычный 11 4 4 2 2" xfId="374"/>
    <cellStyle name="Обычный 11 4 4 3" xfId="375"/>
    <cellStyle name="Обычный 11 4 5" xfId="376"/>
    <cellStyle name="Обычный 11 4 5 2" xfId="377"/>
    <cellStyle name="Обычный 11 4 6" xfId="378"/>
    <cellStyle name="Обычный 11 5" xfId="379"/>
    <cellStyle name="Обычный 11 5 2" xfId="380"/>
    <cellStyle name="Обычный 11 5 2 2" xfId="381"/>
    <cellStyle name="Обычный 11 5 2 2 2" xfId="382"/>
    <cellStyle name="Обычный 11 5 2 3" xfId="383"/>
    <cellStyle name="Обычный 11 5 3" xfId="384"/>
    <cellStyle name="Обычный 11 5 3 2" xfId="385"/>
    <cellStyle name="Обычный 11 5 3 2 2" xfId="386"/>
    <cellStyle name="Обычный 11 5 3 3" xfId="387"/>
    <cellStyle name="Обычный 11 5 4" xfId="388"/>
    <cellStyle name="Обычный 11 5 4 2" xfId="389"/>
    <cellStyle name="Обычный 11 5 4 2 2" xfId="390"/>
    <cellStyle name="Обычный 11 5 4 3" xfId="391"/>
    <cellStyle name="Обычный 11 5 5" xfId="392"/>
    <cellStyle name="Обычный 11 5 5 2" xfId="393"/>
    <cellStyle name="Обычный 11 5 6" xfId="394"/>
    <cellStyle name="Обычный 11 6" xfId="395"/>
    <cellStyle name="Обычный 11 6 2" xfId="396"/>
    <cellStyle name="Обычный 11 6 2 2" xfId="397"/>
    <cellStyle name="Обычный 11 6 3" xfId="398"/>
    <cellStyle name="Обычный 11 7" xfId="399"/>
    <cellStyle name="Обычный 11 7 2" xfId="400"/>
    <cellStyle name="Обычный 11 7 2 2" xfId="401"/>
    <cellStyle name="Обычный 11 7 3" xfId="402"/>
    <cellStyle name="Обычный 11 8" xfId="403"/>
    <cellStyle name="Обычный 11 8 2" xfId="404"/>
    <cellStyle name="Обычный 11 8 2 2" xfId="405"/>
    <cellStyle name="Обычный 11 8 3" xfId="406"/>
    <cellStyle name="Обычный 11 9" xfId="407"/>
    <cellStyle name="Обычный 11 9 2" xfId="408"/>
    <cellStyle name="Обычный 12" xfId="409"/>
    <cellStyle name="Обычный 12 2" xfId="410"/>
    <cellStyle name="Обычный 12 3" xfId="411"/>
    <cellStyle name="Обычный 13" xfId="412"/>
    <cellStyle name="Обычный 13 10" xfId="413"/>
    <cellStyle name="Обычный 13 10 2" xfId="414"/>
    <cellStyle name="Обычный 13 11" xfId="415"/>
    <cellStyle name="Обычный 13 12" xfId="416"/>
    <cellStyle name="Обычный 13 13" xfId="417"/>
    <cellStyle name="Обычный 13 2" xfId="418"/>
    <cellStyle name="Обычный 13 2 2" xfId="419"/>
    <cellStyle name="Обычный 13 2 2 2" xfId="420"/>
    <cellStyle name="Обычный 13 2 2 2 2" xfId="421"/>
    <cellStyle name="Обычный 13 2 2 2 2 2" xfId="422"/>
    <cellStyle name="Обычный 13 2 2 2 3" xfId="423"/>
    <cellStyle name="Обычный 13 2 2 3" xfId="424"/>
    <cellStyle name="Обычный 13 2 2 3 2" xfId="425"/>
    <cellStyle name="Обычный 13 2 2 3 2 2" xfId="426"/>
    <cellStyle name="Обычный 13 2 2 3 3" xfId="427"/>
    <cellStyle name="Обычный 13 2 2 4" xfId="428"/>
    <cellStyle name="Обычный 13 2 2 4 2" xfId="429"/>
    <cellStyle name="Обычный 13 2 2 4 2 2" xfId="430"/>
    <cellStyle name="Обычный 13 2 2 4 3" xfId="431"/>
    <cellStyle name="Обычный 13 2 2 5" xfId="432"/>
    <cellStyle name="Обычный 13 2 2 5 2" xfId="433"/>
    <cellStyle name="Обычный 13 2 2 6" xfId="434"/>
    <cellStyle name="Обычный 13 2 3" xfId="435"/>
    <cellStyle name="Обычный 13 2 3 2" xfId="436"/>
    <cellStyle name="Обычный 13 2 3 2 2" xfId="437"/>
    <cellStyle name="Обычный 13 2 3 2 2 2" xfId="438"/>
    <cellStyle name="Обычный 13 2 3 2 3" xfId="439"/>
    <cellStyle name="Обычный 13 2 3 3" xfId="440"/>
    <cellStyle name="Обычный 13 2 3 3 2" xfId="441"/>
    <cellStyle name="Обычный 13 2 3 3 2 2" xfId="442"/>
    <cellStyle name="Обычный 13 2 3 3 3" xfId="443"/>
    <cellStyle name="Обычный 13 2 3 4" xfId="444"/>
    <cellStyle name="Обычный 13 2 3 4 2" xfId="445"/>
    <cellStyle name="Обычный 13 2 3 4 2 2" xfId="446"/>
    <cellStyle name="Обычный 13 2 3 4 3" xfId="447"/>
    <cellStyle name="Обычный 13 2 3 5" xfId="448"/>
    <cellStyle name="Обычный 13 2 3 5 2" xfId="449"/>
    <cellStyle name="Обычный 13 2 3 6" xfId="450"/>
    <cellStyle name="Обычный 13 2 4" xfId="451"/>
    <cellStyle name="Обычный 13 2 4 2" xfId="452"/>
    <cellStyle name="Обычный 13 2 4 2 2" xfId="453"/>
    <cellStyle name="Обычный 13 2 4 2 2 2" xfId="454"/>
    <cellStyle name="Обычный 13 2 4 2 3" xfId="455"/>
    <cellStyle name="Обычный 13 2 4 3" xfId="456"/>
    <cellStyle name="Обычный 13 2 4 3 2" xfId="457"/>
    <cellStyle name="Обычный 13 2 4 3 2 2" xfId="458"/>
    <cellStyle name="Обычный 13 2 4 3 3" xfId="459"/>
    <cellStyle name="Обычный 13 2 4 4" xfId="460"/>
    <cellStyle name="Обычный 13 2 4 4 2" xfId="461"/>
    <cellStyle name="Обычный 13 2 4 4 2 2" xfId="462"/>
    <cellStyle name="Обычный 13 2 4 4 3" xfId="463"/>
    <cellStyle name="Обычный 13 2 4 5" xfId="464"/>
    <cellStyle name="Обычный 13 2 4 5 2" xfId="465"/>
    <cellStyle name="Обычный 13 2 4 6" xfId="466"/>
    <cellStyle name="Обычный 13 2 5" xfId="467"/>
    <cellStyle name="Обычный 13 2 5 2" xfId="468"/>
    <cellStyle name="Обычный 13 2 5 2 2" xfId="469"/>
    <cellStyle name="Обычный 13 2 5 3" xfId="470"/>
    <cellStyle name="Обычный 13 2 6" xfId="471"/>
    <cellStyle name="Обычный 13 2 6 2" xfId="472"/>
    <cellStyle name="Обычный 13 2 6 2 2" xfId="473"/>
    <cellStyle name="Обычный 13 2 6 3" xfId="474"/>
    <cellStyle name="Обычный 13 2 7" xfId="475"/>
    <cellStyle name="Обычный 13 2 7 2" xfId="476"/>
    <cellStyle name="Обычный 13 2 7 2 2" xfId="477"/>
    <cellStyle name="Обычный 13 2 7 3" xfId="478"/>
    <cellStyle name="Обычный 13 2 8" xfId="479"/>
    <cellStyle name="Обычный 13 2 8 2" xfId="480"/>
    <cellStyle name="Обычный 13 2 9" xfId="481"/>
    <cellStyle name="Обычный 13 3" xfId="482"/>
    <cellStyle name="Обычный 13 3 2" xfId="483"/>
    <cellStyle name="Обычный 13 3 2 2" xfId="484"/>
    <cellStyle name="Обычный 13 3 2 2 2" xfId="485"/>
    <cellStyle name="Обычный 13 3 2 3" xfId="486"/>
    <cellStyle name="Обычный 13 3 3" xfId="487"/>
    <cellStyle name="Обычный 13 3 3 2" xfId="488"/>
    <cellStyle name="Обычный 13 3 3 2 2" xfId="489"/>
    <cellStyle name="Обычный 13 3 3 3" xfId="490"/>
    <cellStyle name="Обычный 13 3 4" xfId="491"/>
    <cellStyle name="Обычный 13 3 4 2" xfId="492"/>
    <cellStyle name="Обычный 13 3 4 2 2" xfId="493"/>
    <cellStyle name="Обычный 13 3 4 3" xfId="494"/>
    <cellStyle name="Обычный 13 3 5" xfId="495"/>
    <cellStyle name="Обычный 13 3 5 2" xfId="496"/>
    <cellStyle name="Обычный 13 3 6" xfId="497"/>
    <cellStyle name="Обычный 13 4" xfId="498"/>
    <cellStyle name="Обычный 13 4 2" xfId="499"/>
    <cellStyle name="Обычный 13 4 2 2" xfId="500"/>
    <cellStyle name="Обычный 13 4 2 2 2" xfId="501"/>
    <cellStyle name="Обычный 13 4 2 3" xfId="502"/>
    <cellStyle name="Обычный 13 4 3" xfId="503"/>
    <cellStyle name="Обычный 13 4 3 2" xfId="504"/>
    <cellStyle name="Обычный 13 4 3 2 2" xfId="505"/>
    <cellStyle name="Обычный 13 4 3 3" xfId="506"/>
    <cellStyle name="Обычный 13 4 4" xfId="507"/>
    <cellStyle name="Обычный 13 4 4 2" xfId="508"/>
    <cellStyle name="Обычный 13 4 4 2 2" xfId="509"/>
    <cellStyle name="Обычный 13 4 4 3" xfId="510"/>
    <cellStyle name="Обычный 13 4 5" xfId="511"/>
    <cellStyle name="Обычный 13 4 5 2" xfId="512"/>
    <cellStyle name="Обычный 13 4 6" xfId="513"/>
    <cellStyle name="Обычный 13 5" xfId="514"/>
    <cellStyle name="Обычный 13 5 2" xfId="515"/>
    <cellStyle name="Обычный 13 5 2 2" xfId="516"/>
    <cellStyle name="Обычный 13 5 2 2 2" xfId="517"/>
    <cellStyle name="Обычный 13 5 2 3" xfId="518"/>
    <cellStyle name="Обычный 13 5 3" xfId="519"/>
    <cellStyle name="Обычный 13 5 3 2" xfId="520"/>
    <cellStyle name="Обычный 13 5 3 2 2" xfId="521"/>
    <cellStyle name="Обычный 13 5 3 3" xfId="522"/>
    <cellStyle name="Обычный 13 5 4" xfId="523"/>
    <cellStyle name="Обычный 13 5 4 2" xfId="524"/>
    <cellStyle name="Обычный 13 5 4 2 2" xfId="525"/>
    <cellStyle name="Обычный 13 5 4 3" xfId="526"/>
    <cellStyle name="Обычный 13 5 5" xfId="527"/>
    <cellStyle name="Обычный 13 5 5 2" xfId="528"/>
    <cellStyle name="Обычный 13 5 6" xfId="529"/>
    <cellStyle name="Обычный 13 6" xfId="530"/>
    <cellStyle name="Обычный 13 6 2" xfId="531"/>
    <cellStyle name="Обычный 13 6 2 2" xfId="532"/>
    <cellStyle name="Обычный 13 6 2 2 2" xfId="533"/>
    <cellStyle name="Обычный 13 6 2 3" xfId="534"/>
    <cellStyle name="Обычный 13 6 3" xfId="535"/>
    <cellStyle name="Обычный 13 6 3 2" xfId="536"/>
    <cellStyle name="Обычный 13 6 3 2 2" xfId="537"/>
    <cellStyle name="Обычный 13 6 3 3" xfId="538"/>
    <cellStyle name="Обычный 13 6 4" xfId="539"/>
    <cellStyle name="Обычный 13 6 4 2" xfId="540"/>
    <cellStyle name="Обычный 13 6 4 2 2" xfId="541"/>
    <cellStyle name="Обычный 13 6 4 3" xfId="542"/>
    <cellStyle name="Обычный 13 6 5" xfId="543"/>
    <cellStyle name="Обычный 13 6 5 2" xfId="544"/>
    <cellStyle name="Обычный 13 6 6" xfId="545"/>
    <cellStyle name="Обычный 13 7" xfId="546"/>
    <cellStyle name="Обычный 13 7 2" xfId="547"/>
    <cellStyle name="Обычный 13 7 2 2" xfId="548"/>
    <cellStyle name="Обычный 13 7 3" xfId="549"/>
    <cellStyle name="Обычный 13 8" xfId="550"/>
    <cellStyle name="Обычный 13 8 2" xfId="551"/>
    <cellStyle name="Обычный 13 8 2 2" xfId="552"/>
    <cellStyle name="Обычный 13 8 3" xfId="553"/>
    <cellStyle name="Обычный 13 9" xfId="554"/>
    <cellStyle name="Обычный 13 9 2" xfId="555"/>
    <cellStyle name="Обычный 13 9 2 2" xfId="556"/>
    <cellStyle name="Обычный 13 9 3" xfId="557"/>
    <cellStyle name="Обычный 14" xfId="558"/>
    <cellStyle name="Обычный 14 10" xfId="559"/>
    <cellStyle name="Обычный 14 11" xfId="560"/>
    <cellStyle name="Обычный 14 12" xfId="561"/>
    <cellStyle name="Обычный 14 2" xfId="562"/>
    <cellStyle name="Обычный 14 2 2" xfId="563"/>
    <cellStyle name="Обычный 14 2 2 2" xfId="564"/>
    <cellStyle name="Обычный 14 2 2 2 2" xfId="565"/>
    <cellStyle name="Обычный 14 2 2 3" xfId="566"/>
    <cellStyle name="Обычный 14 2 3" xfId="567"/>
    <cellStyle name="Обычный 14 2 3 2" xfId="568"/>
    <cellStyle name="Обычный 14 2 3 2 2" xfId="569"/>
    <cellStyle name="Обычный 14 2 3 3" xfId="570"/>
    <cellStyle name="Обычный 14 2 4" xfId="571"/>
    <cellStyle name="Обычный 14 2 4 2" xfId="572"/>
    <cellStyle name="Обычный 14 2 4 2 2" xfId="573"/>
    <cellStyle name="Обычный 14 2 4 3" xfId="574"/>
    <cellStyle name="Обычный 14 2 5" xfId="575"/>
    <cellStyle name="Обычный 14 2 5 2" xfId="576"/>
    <cellStyle name="Обычный 14 2 6" xfId="577"/>
    <cellStyle name="Обычный 14 2 7" xfId="578"/>
    <cellStyle name="Обычный 14 3" xfId="579"/>
    <cellStyle name="Обычный 14 3 2" xfId="580"/>
    <cellStyle name="Обычный 14 3 2 2" xfId="581"/>
    <cellStyle name="Обычный 14 3 2 2 2" xfId="582"/>
    <cellStyle name="Обычный 14 3 2 3" xfId="583"/>
    <cellStyle name="Обычный 14 3 3" xfId="584"/>
    <cellStyle name="Обычный 14 3 3 2" xfId="585"/>
    <cellStyle name="Обычный 14 3 3 2 2" xfId="586"/>
    <cellStyle name="Обычный 14 3 3 3" xfId="587"/>
    <cellStyle name="Обычный 14 3 4" xfId="588"/>
    <cellStyle name="Обычный 14 3 4 2" xfId="589"/>
    <cellStyle name="Обычный 14 3 4 2 2" xfId="590"/>
    <cellStyle name="Обычный 14 3 4 3" xfId="591"/>
    <cellStyle name="Обычный 14 3 5" xfId="592"/>
    <cellStyle name="Обычный 14 3 5 2" xfId="593"/>
    <cellStyle name="Обычный 14 3 6" xfId="594"/>
    <cellStyle name="Обычный 14 3 7" xfId="595"/>
    <cellStyle name="Обычный 14 4" xfId="596"/>
    <cellStyle name="Обычный 14 4 2" xfId="597"/>
    <cellStyle name="Обычный 14 4 2 2" xfId="598"/>
    <cellStyle name="Обычный 14 4 2 2 2" xfId="599"/>
    <cellStyle name="Обычный 14 4 2 3" xfId="600"/>
    <cellStyle name="Обычный 14 4 3" xfId="601"/>
    <cellStyle name="Обычный 14 4 3 2" xfId="602"/>
    <cellStyle name="Обычный 14 4 3 2 2" xfId="603"/>
    <cellStyle name="Обычный 14 4 3 3" xfId="604"/>
    <cellStyle name="Обычный 14 4 4" xfId="605"/>
    <cellStyle name="Обычный 14 4 4 2" xfId="606"/>
    <cellStyle name="Обычный 14 4 4 2 2" xfId="607"/>
    <cellStyle name="Обычный 14 4 4 3" xfId="608"/>
    <cellStyle name="Обычный 14 4 5" xfId="609"/>
    <cellStyle name="Обычный 14 4 5 2" xfId="610"/>
    <cellStyle name="Обычный 14 4 6" xfId="611"/>
    <cellStyle name="Обычный 14 5" xfId="612"/>
    <cellStyle name="Обычный 14 5 2" xfId="613"/>
    <cellStyle name="Обычный 14 5 2 2" xfId="614"/>
    <cellStyle name="Обычный 14 5 3" xfId="615"/>
    <cellStyle name="Обычный 14 6" xfId="616"/>
    <cellStyle name="Обычный 14 6 2" xfId="617"/>
    <cellStyle name="Обычный 14 6 2 2" xfId="618"/>
    <cellStyle name="Обычный 14 6 3" xfId="619"/>
    <cellStyle name="Обычный 14 7" xfId="620"/>
    <cellStyle name="Обычный 14 7 2" xfId="621"/>
    <cellStyle name="Обычный 14 7 2 2" xfId="622"/>
    <cellStyle name="Обычный 14 7 3" xfId="623"/>
    <cellStyle name="Обычный 14 8" xfId="624"/>
    <cellStyle name="Обычный 14 8 2" xfId="625"/>
    <cellStyle name="Обычный 14 9" xfId="626"/>
    <cellStyle name="Обычный 15" xfId="627"/>
    <cellStyle name="Обычный 15 2" xfId="628"/>
    <cellStyle name="Обычный 15 2 2" xfId="629"/>
    <cellStyle name="Обычный 15 3" xfId="630"/>
    <cellStyle name="Обычный 15 4" xfId="631"/>
    <cellStyle name="Обычный 15 5" xfId="632"/>
    <cellStyle name="Обычный 16" xfId="633"/>
    <cellStyle name="Обычный 16 2" xfId="634"/>
    <cellStyle name="Обычный 16 2 2" xfId="635"/>
    <cellStyle name="Обычный 16 3" xfId="636"/>
    <cellStyle name="Обычный 16 4" xfId="637"/>
    <cellStyle name="Обычный 16 5" xfId="638"/>
    <cellStyle name="Обычный 2" xfId="639"/>
    <cellStyle name="Обычный 2 2" xfId="640"/>
    <cellStyle name="Обычный 2 2 2" xfId="641"/>
    <cellStyle name="Обычный 2 2 3" xfId="642"/>
    <cellStyle name="Обычный 2 3" xfId="643"/>
    <cellStyle name="Обычный 2 4" xfId="644"/>
    <cellStyle name="Обычный 2 5" xfId="645"/>
    <cellStyle name="Обычный 2 5 2" xfId="646"/>
    <cellStyle name="Обычный 2 5 2 2" xfId="647"/>
    <cellStyle name="Обычный 2 5 2 2 2" xfId="648"/>
    <cellStyle name="Обычный 2 5 2 2 2 2" xfId="649"/>
    <cellStyle name="Обычный 2 5 2 2 3" xfId="650"/>
    <cellStyle name="Обычный 2 5 2 3" xfId="651"/>
    <cellStyle name="Обычный 2 5 2 3 2" xfId="652"/>
    <cellStyle name="Обычный 2 5 2 3 2 2" xfId="653"/>
    <cellStyle name="Обычный 2 5 2 3 3" xfId="654"/>
    <cellStyle name="Обычный 2 5 2 4" xfId="655"/>
    <cellStyle name="Обычный 2 5 2 4 2" xfId="656"/>
    <cellStyle name="Обычный 2 5 2 4 2 2" xfId="657"/>
    <cellStyle name="Обычный 2 5 2 4 3" xfId="658"/>
    <cellStyle name="Обычный 2 5 2 5" xfId="659"/>
    <cellStyle name="Обычный 2 5 2 5 2" xfId="660"/>
    <cellStyle name="Обычный 2 5 2 6" xfId="661"/>
    <cellStyle name="Обычный 2 5 3" xfId="662"/>
    <cellStyle name="Обычный 2 5 3 2" xfId="663"/>
    <cellStyle name="Обычный 2 5 3 2 2" xfId="664"/>
    <cellStyle name="Обычный 2 5 3 2 2 2" xfId="665"/>
    <cellStyle name="Обычный 2 5 3 2 3" xfId="666"/>
    <cellStyle name="Обычный 2 5 3 3" xfId="667"/>
    <cellStyle name="Обычный 2 5 3 3 2" xfId="668"/>
    <cellStyle name="Обычный 2 5 3 3 2 2" xfId="669"/>
    <cellStyle name="Обычный 2 5 3 3 3" xfId="670"/>
    <cellStyle name="Обычный 2 5 3 4" xfId="671"/>
    <cellStyle name="Обычный 2 5 3 4 2" xfId="672"/>
    <cellStyle name="Обычный 2 5 3 4 2 2" xfId="673"/>
    <cellStyle name="Обычный 2 5 3 4 3" xfId="674"/>
    <cellStyle name="Обычный 2 5 3 5" xfId="675"/>
    <cellStyle name="Обычный 2 5 3 5 2" xfId="676"/>
    <cellStyle name="Обычный 2 5 3 6" xfId="677"/>
    <cellStyle name="Обычный 2 5 4" xfId="678"/>
    <cellStyle name="Обычный 2 5 4 2" xfId="679"/>
    <cellStyle name="Обычный 2 5 4 2 2" xfId="680"/>
    <cellStyle name="Обычный 2 5 4 2 2 2" xfId="681"/>
    <cellStyle name="Обычный 2 5 4 2 3" xfId="682"/>
    <cellStyle name="Обычный 2 5 4 3" xfId="683"/>
    <cellStyle name="Обычный 2 5 4 3 2" xfId="684"/>
    <cellStyle name="Обычный 2 5 4 3 2 2" xfId="685"/>
    <cellStyle name="Обычный 2 5 4 3 3" xfId="686"/>
    <cellStyle name="Обычный 2 5 4 4" xfId="687"/>
    <cellStyle name="Обычный 2 5 4 4 2" xfId="688"/>
    <cellStyle name="Обычный 2 5 4 4 2 2" xfId="689"/>
    <cellStyle name="Обычный 2 5 4 4 3" xfId="690"/>
    <cellStyle name="Обычный 2 5 4 5" xfId="691"/>
    <cellStyle name="Обычный 2 5 4 5 2" xfId="692"/>
    <cellStyle name="Обычный 2 5 4 6" xfId="693"/>
    <cellStyle name="Обычный 2 5 5" xfId="694"/>
    <cellStyle name="Обычный 2 5 5 2" xfId="695"/>
    <cellStyle name="Обычный 2 5 5 2 2" xfId="696"/>
    <cellStyle name="Обычный 2 5 5 3" xfId="697"/>
    <cellStyle name="Обычный 2 5 6" xfId="698"/>
    <cellStyle name="Обычный 2 5 6 2" xfId="699"/>
    <cellStyle name="Обычный 2 5 6 2 2" xfId="700"/>
    <cellStyle name="Обычный 2 5 6 3" xfId="701"/>
    <cellStyle name="Обычный 2 5 7" xfId="702"/>
    <cellStyle name="Обычный 2 5 7 2" xfId="703"/>
    <cellStyle name="Обычный 2 5 7 2 2" xfId="704"/>
    <cellStyle name="Обычный 2 5 7 3" xfId="705"/>
    <cellStyle name="Обычный 2 5 8" xfId="706"/>
    <cellStyle name="Обычный 2 5 8 2" xfId="707"/>
    <cellStyle name="Обычный 2 5 9" xfId="708"/>
    <cellStyle name="Обычный 23" xfId="709"/>
    <cellStyle name="Обычный 23 2" xfId="710"/>
    <cellStyle name="Обычный 23 2 2" xfId="711"/>
    <cellStyle name="Обычный 23 2 2 2" xfId="712"/>
    <cellStyle name="Обычный 23 2 2 2 2" xfId="713"/>
    <cellStyle name="Обычный 23 2 2 3" xfId="714"/>
    <cellStyle name="Обычный 23 2 3" xfId="715"/>
    <cellStyle name="Обычный 23 2 3 2" xfId="716"/>
    <cellStyle name="Обычный 23 2 3 2 2" xfId="717"/>
    <cellStyle name="Обычный 23 2 3 3" xfId="718"/>
    <cellStyle name="Обычный 23 2 4" xfId="719"/>
    <cellStyle name="Обычный 23 2 4 2" xfId="720"/>
    <cellStyle name="Обычный 23 2 4 2 2" xfId="721"/>
    <cellStyle name="Обычный 23 2 4 3" xfId="722"/>
    <cellStyle name="Обычный 23 2 5" xfId="723"/>
    <cellStyle name="Обычный 23 2 5 2" xfId="724"/>
    <cellStyle name="Обычный 23 2 6" xfId="725"/>
    <cellStyle name="Обычный 23 3" xfId="726"/>
    <cellStyle name="Обычный 23 3 2" xfId="727"/>
    <cellStyle name="Обычный 23 3 2 2" xfId="728"/>
    <cellStyle name="Обычный 23 3 2 2 2" xfId="729"/>
    <cellStyle name="Обычный 23 3 2 3" xfId="730"/>
    <cellStyle name="Обычный 23 3 3" xfId="731"/>
    <cellStyle name="Обычный 23 3 3 2" xfId="732"/>
    <cellStyle name="Обычный 23 3 3 2 2" xfId="733"/>
    <cellStyle name="Обычный 23 3 3 3" xfId="734"/>
    <cellStyle name="Обычный 23 3 4" xfId="735"/>
    <cellStyle name="Обычный 23 3 4 2" xfId="736"/>
    <cellStyle name="Обычный 23 3 4 2 2" xfId="737"/>
    <cellStyle name="Обычный 23 3 4 3" xfId="738"/>
    <cellStyle name="Обычный 23 3 5" xfId="739"/>
    <cellStyle name="Обычный 23 3 5 2" xfId="740"/>
    <cellStyle name="Обычный 23 3 6" xfId="741"/>
    <cellStyle name="Обычный 23 4" xfId="742"/>
    <cellStyle name="Обычный 23 4 2" xfId="743"/>
    <cellStyle name="Обычный 23 4 2 2" xfId="744"/>
    <cellStyle name="Обычный 23 4 2 2 2" xfId="745"/>
    <cellStyle name="Обычный 23 4 2 3" xfId="746"/>
    <cellStyle name="Обычный 23 4 3" xfId="747"/>
    <cellStyle name="Обычный 23 4 3 2" xfId="748"/>
    <cellStyle name="Обычный 23 4 3 2 2" xfId="749"/>
    <cellStyle name="Обычный 23 4 3 3" xfId="750"/>
    <cellStyle name="Обычный 23 4 4" xfId="751"/>
    <cellStyle name="Обычный 23 4 4 2" xfId="752"/>
    <cellStyle name="Обычный 23 4 4 2 2" xfId="753"/>
    <cellStyle name="Обычный 23 4 4 3" xfId="754"/>
    <cellStyle name="Обычный 23 4 5" xfId="755"/>
    <cellStyle name="Обычный 23 4 5 2" xfId="756"/>
    <cellStyle name="Обычный 23 4 6" xfId="757"/>
    <cellStyle name="Обычный 23 5" xfId="758"/>
    <cellStyle name="Обычный 23 5 2" xfId="759"/>
    <cellStyle name="Обычный 23 5 2 2" xfId="760"/>
    <cellStyle name="Обычный 23 5 3" xfId="761"/>
    <cellStyle name="Обычный 23 6" xfId="762"/>
    <cellStyle name="Обычный 23 6 2" xfId="763"/>
    <cellStyle name="Обычный 23 6 2 2" xfId="764"/>
    <cellStyle name="Обычный 23 6 3" xfId="765"/>
    <cellStyle name="Обычный 23 7" xfId="766"/>
    <cellStyle name="Обычный 23 7 2" xfId="767"/>
    <cellStyle name="Обычный 23 7 2 2" xfId="768"/>
    <cellStyle name="Обычный 23 7 3" xfId="769"/>
    <cellStyle name="Обычный 23 8" xfId="770"/>
    <cellStyle name="Обычный 23 8 2" xfId="771"/>
    <cellStyle name="Обычный 23 9" xfId="772"/>
    <cellStyle name="Обычный 3" xfId="773"/>
    <cellStyle name="Обычный 3 2" xfId="774"/>
    <cellStyle name="Обычный 3 2 10" xfId="775"/>
    <cellStyle name="Обычный 3 2 10 2" xfId="776"/>
    <cellStyle name="Обычный 3 2 11" xfId="777"/>
    <cellStyle name="Обычный 3 2 12" xfId="778"/>
    <cellStyle name="Обычный 3 2 13" xfId="779"/>
    <cellStyle name="Обычный 3 2 2" xfId="780"/>
    <cellStyle name="Обычный 3 2 2 10" xfId="781"/>
    <cellStyle name="Обычный 3 2 2 11" xfId="782"/>
    <cellStyle name="Обычный 3 2 2 12" xfId="783"/>
    <cellStyle name="Обычный 3 2 2 2" xfId="784"/>
    <cellStyle name="Обычный 3 2 2 2 2" xfId="785"/>
    <cellStyle name="Обычный 3 2 2 2 2 2" xfId="786"/>
    <cellStyle name="Обычный 3 2 2 2 2 2 2" xfId="787"/>
    <cellStyle name="Обычный 3 2 2 2 2 3" xfId="788"/>
    <cellStyle name="Обычный 3 2 2 2 3" xfId="789"/>
    <cellStyle name="Обычный 3 2 2 2 3 2" xfId="790"/>
    <cellStyle name="Обычный 3 2 2 2 3 2 2" xfId="791"/>
    <cellStyle name="Обычный 3 2 2 2 3 3" xfId="792"/>
    <cellStyle name="Обычный 3 2 2 2 4" xfId="793"/>
    <cellStyle name="Обычный 3 2 2 2 4 2" xfId="794"/>
    <cellStyle name="Обычный 3 2 2 2 4 2 2" xfId="795"/>
    <cellStyle name="Обычный 3 2 2 2 4 3" xfId="796"/>
    <cellStyle name="Обычный 3 2 2 2 5" xfId="797"/>
    <cellStyle name="Обычный 3 2 2 2 5 2" xfId="798"/>
    <cellStyle name="Обычный 3 2 2 2 6" xfId="799"/>
    <cellStyle name="Обычный 3 2 2 3" xfId="800"/>
    <cellStyle name="Обычный 3 2 2 3 2" xfId="801"/>
    <cellStyle name="Обычный 3 2 2 3 2 2" xfId="802"/>
    <cellStyle name="Обычный 3 2 2 3 2 2 2" xfId="803"/>
    <cellStyle name="Обычный 3 2 2 3 2 3" xfId="804"/>
    <cellStyle name="Обычный 3 2 2 3 3" xfId="805"/>
    <cellStyle name="Обычный 3 2 2 3 3 2" xfId="806"/>
    <cellStyle name="Обычный 3 2 2 3 3 2 2" xfId="807"/>
    <cellStyle name="Обычный 3 2 2 3 3 3" xfId="808"/>
    <cellStyle name="Обычный 3 2 2 3 4" xfId="809"/>
    <cellStyle name="Обычный 3 2 2 3 4 2" xfId="810"/>
    <cellStyle name="Обычный 3 2 2 3 4 2 2" xfId="811"/>
    <cellStyle name="Обычный 3 2 2 3 4 3" xfId="812"/>
    <cellStyle name="Обычный 3 2 2 3 5" xfId="813"/>
    <cellStyle name="Обычный 3 2 2 3 5 2" xfId="814"/>
    <cellStyle name="Обычный 3 2 2 3 6" xfId="815"/>
    <cellStyle name="Обычный 3 2 2 4" xfId="816"/>
    <cellStyle name="Обычный 3 2 2 4 2" xfId="817"/>
    <cellStyle name="Обычный 3 2 2 4 2 2" xfId="818"/>
    <cellStyle name="Обычный 3 2 2 4 2 2 2" xfId="819"/>
    <cellStyle name="Обычный 3 2 2 4 2 3" xfId="820"/>
    <cellStyle name="Обычный 3 2 2 4 3" xfId="821"/>
    <cellStyle name="Обычный 3 2 2 4 3 2" xfId="822"/>
    <cellStyle name="Обычный 3 2 2 4 3 2 2" xfId="823"/>
    <cellStyle name="Обычный 3 2 2 4 3 3" xfId="824"/>
    <cellStyle name="Обычный 3 2 2 4 4" xfId="825"/>
    <cellStyle name="Обычный 3 2 2 4 4 2" xfId="826"/>
    <cellStyle name="Обычный 3 2 2 4 4 2 2" xfId="827"/>
    <cellStyle name="Обычный 3 2 2 4 4 3" xfId="828"/>
    <cellStyle name="Обычный 3 2 2 4 5" xfId="829"/>
    <cellStyle name="Обычный 3 2 2 4 5 2" xfId="830"/>
    <cellStyle name="Обычный 3 2 2 4 6" xfId="831"/>
    <cellStyle name="Обычный 3 2 2 5" xfId="832"/>
    <cellStyle name="Обычный 3 2 2 5 2" xfId="833"/>
    <cellStyle name="Обычный 3 2 2 5 2 2" xfId="834"/>
    <cellStyle name="Обычный 3 2 2 5 2 2 2" xfId="835"/>
    <cellStyle name="Обычный 3 2 2 5 2 3" xfId="836"/>
    <cellStyle name="Обычный 3 2 2 5 3" xfId="837"/>
    <cellStyle name="Обычный 3 2 2 5 3 2" xfId="838"/>
    <cellStyle name="Обычный 3 2 2 5 3 2 2" xfId="839"/>
    <cellStyle name="Обычный 3 2 2 5 3 3" xfId="840"/>
    <cellStyle name="Обычный 3 2 2 5 4" xfId="841"/>
    <cellStyle name="Обычный 3 2 2 5 4 2" xfId="842"/>
    <cellStyle name="Обычный 3 2 2 5 4 2 2" xfId="843"/>
    <cellStyle name="Обычный 3 2 2 5 4 3" xfId="844"/>
    <cellStyle name="Обычный 3 2 2 5 5" xfId="845"/>
    <cellStyle name="Обычный 3 2 2 5 5 2" xfId="846"/>
    <cellStyle name="Обычный 3 2 2 5 6" xfId="847"/>
    <cellStyle name="Обычный 3 2 2 6" xfId="848"/>
    <cellStyle name="Обычный 3 2 2 6 2" xfId="849"/>
    <cellStyle name="Обычный 3 2 2 6 2 2" xfId="850"/>
    <cellStyle name="Обычный 3 2 2 6 3" xfId="851"/>
    <cellStyle name="Обычный 3 2 2 7" xfId="852"/>
    <cellStyle name="Обычный 3 2 2 7 2" xfId="853"/>
    <cellStyle name="Обычный 3 2 2 7 2 2" xfId="854"/>
    <cellStyle name="Обычный 3 2 2 7 3" xfId="855"/>
    <cellStyle name="Обычный 3 2 2 8" xfId="856"/>
    <cellStyle name="Обычный 3 2 2 8 2" xfId="857"/>
    <cellStyle name="Обычный 3 2 2 8 2 2" xfId="858"/>
    <cellStyle name="Обычный 3 2 2 8 3" xfId="859"/>
    <cellStyle name="Обычный 3 2 2 9" xfId="860"/>
    <cellStyle name="Обычный 3 2 2 9 2" xfId="861"/>
    <cellStyle name="Обычный 3 2 3" xfId="862"/>
    <cellStyle name="Обычный 3 2 3 2" xfId="863"/>
    <cellStyle name="Обычный 3 2 3 2 2" xfId="864"/>
    <cellStyle name="Обычный 3 2 3 2 2 2" xfId="865"/>
    <cellStyle name="Обычный 3 2 3 2 3" xfId="866"/>
    <cellStyle name="Обычный 3 2 3 3" xfId="867"/>
    <cellStyle name="Обычный 3 2 3 3 2" xfId="868"/>
    <cellStyle name="Обычный 3 2 3 3 2 2" xfId="869"/>
    <cellStyle name="Обычный 3 2 3 3 3" xfId="870"/>
    <cellStyle name="Обычный 3 2 3 4" xfId="871"/>
    <cellStyle name="Обычный 3 2 3 4 2" xfId="872"/>
    <cellStyle name="Обычный 3 2 3 4 2 2" xfId="873"/>
    <cellStyle name="Обычный 3 2 3 4 3" xfId="874"/>
    <cellStyle name="Обычный 3 2 3 5" xfId="875"/>
    <cellStyle name="Обычный 3 2 3 5 2" xfId="876"/>
    <cellStyle name="Обычный 3 2 3 6" xfId="877"/>
    <cellStyle name="Обычный 3 2 4" xfId="878"/>
    <cellStyle name="Обычный 3 2 4 2" xfId="879"/>
    <cellStyle name="Обычный 3 2 4 2 2" xfId="880"/>
    <cellStyle name="Обычный 3 2 4 2 2 2" xfId="881"/>
    <cellStyle name="Обычный 3 2 4 2 3" xfId="882"/>
    <cellStyle name="Обычный 3 2 4 3" xfId="883"/>
    <cellStyle name="Обычный 3 2 4 3 2" xfId="884"/>
    <cellStyle name="Обычный 3 2 4 3 2 2" xfId="885"/>
    <cellStyle name="Обычный 3 2 4 3 3" xfId="886"/>
    <cellStyle name="Обычный 3 2 4 4" xfId="887"/>
    <cellStyle name="Обычный 3 2 4 4 2" xfId="888"/>
    <cellStyle name="Обычный 3 2 4 4 2 2" xfId="889"/>
    <cellStyle name="Обычный 3 2 4 4 3" xfId="890"/>
    <cellStyle name="Обычный 3 2 4 5" xfId="891"/>
    <cellStyle name="Обычный 3 2 4 5 2" xfId="892"/>
    <cellStyle name="Обычный 3 2 4 6" xfId="893"/>
    <cellStyle name="Обычный 3 2 5" xfId="894"/>
    <cellStyle name="Обычный 3 2 5 2" xfId="895"/>
    <cellStyle name="Обычный 3 2 5 2 2" xfId="896"/>
    <cellStyle name="Обычный 3 2 5 2 2 2" xfId="897"/>
    <cellStyle name="Обычный 3 2 5 2 3" xfId="898"/>
    <cellStyle name="Обычный 3 2 5 3" xfId="899"/>
    <cellStyle name="Обычный 3 2 5 3 2" xfId="900"/>
    <cellStyle name="Обычный 3 2 5 3 2 2" xfId="901"/>
    <cellStyle name="Обычный 3 2 5 3 3" xfId="902"/>
    <cellStyle name="Обычный 3 2 5 4" xfId="903"/>
    <cellStyle name="Обычный 3 2 5 4 2" xfId="904"/>
    <cellStyle name="Обычный 3 2 5 4 2 2" xfId="905"/>
    <cellStyle name="Обычный 3 2 5 4 3" xfId="906"/>
    <cellStyle name="Обычный 3 2 5 5" xfId="907"/>
    <cellStyle name="Обычный 3 2 5 5 2" xfId="908"/>
    <cellStyle name="Обычный 3 2 5 6" xfId="909"/>
    <cellStyle name="Обычный 3 2 6" xfId="910"/>
    <cellStyle name="Обычный 3 2 6 2" xfId="911"/>
    <cellStyle name="Обычный 3 2 6 2 2" xfId="912"/>
    <cellStyle name="Обычный 3 2 6 2 2 2" xfId="913"/>
    <cellStyle name="Обычный 3 2 6 2 3" xfId="914"/>
    <cellStyle name="Обычный 3 2 6 3" xfId="915"/>
    <cellStyle name="Обычный 3 2 6 3 2" xfId="916"/>
    <cellStyle name="Обычный 3 2 6 3 2 2" xfId="917"/>
    <cellStyle name="Обычный 3 2 6 3 3" xfId="918"/>
    <cellStyle name="Обычный 3 2 6 4" xfId="919"/>
    <cellStyle name="Обычный 3 2 6 4 2" xfId="920"/>
    <cellStyle name="Обычный 3 2 6 4 2 2" xfId="921"/>
    <cellStyle name="Обычный 3 2 6 4 3" xfId="922"/>
    <cellStyle name="Обычный 3 2 6 5" xfId="923"/>
    <cellStyle name="Обычный 3 2 6 5 2" xfId="924"/>
    <cellStyle name="Обычный 3 2 6 6" xfId="925"/>
    <cellStyle name="Обычный 3 2 7" xfId="926"/>
    <cellStyle name="Обычный 3 2 7 2" xfId="927"/>
    <cellStyle name="Обычный 3 2 7 2 2" xfId="928"/>
    <cellStyle name="Обычный 3 2 7 3" xfId="929"/>
    <cellStyle name="Обычный 3 2 8" xfId="930"/>
    <cellStyle name="Обычный 3 2 8 2" xfId="931"/>
    <cellStyle name="Обычный 3 2 8 2 2" xfId="932"/>
    <cellStyle name="Обычный 3 2 8 3" xfId="933"/>
    <cellStyle name="Обычный 3 2 9" xfId="934"/>
    <cellStyle name="Обычный 3 2 9 2" xfId="935"/>
    <cellStyle name="Обычный 3 2 9 2 2" xfId="936"/>
    <cellStyle name="Обычный 3 2 9 3" xfId="937"/>
    <cellStyle name="Обычный 3 3" xfId="938"/>
    <cellStyle name="Обычный 3 3 10" xfId="939"/>
    <cellStyle name="Обычный 3 3 11" xfId="940"/>
    <cellStyle name="Обычный 3 3 12" xfId="941"/>
    <cellStyle name="Обычный 3 3 2" xfId="942"/>
    <cellStyle name="Обычный 3 3 2 2" xfId="943"/>
    <cellStyle name="Обычный 3 3 2 2 2" xfId="944"/>
    <cellStyle name="Обычный 3 3 2 2 2 2" xfId="945"/>
    <cellStyle name="Обычный 3 3 2 2 3" xfId="946"/>
    <cellStyle name="Обычный 3 3 2 3" xfId="947"/>
    <cellStyle name="Обычный 3 3 2 3 2" xfId="948"/>
    <cellStyle name="Обычный 3 3 2 3 2 2" xfId="949"/>
    <cellStyle name="Обычный 3 3 2 3 3" xfId="950"/>
    <cellStyle name="Обычный 3 3 2 4" xfId="951"/>
    <cellStyle name="Обычный 3 3 2 4 2" xfId="952"/>
    <cellStyle name="Обычный 3 3 2 4 2 2" xfId="953"/>
    <cellStyle name="Обычный 3 3 2 4 3" xfId="954"/>
    <cellStyle name="Обычный 3 3 2 5" xfId="955"/>
    <cellStyle name="Обычный 3 3 2 5 2" xfId="956"/>
    <cellStyle name="Обычный 3 3 2 6" xfId="957"/>
    <cellStyle name="Обычный 3 3 3" xfId="958"/>
    <cellStyle name="Обычный 3 3 3 2" xfId="959"/>
    <cellStyle name="Обычный 3 3 3 2 2" xfId="960"/>
    <cellStyle name="Обычный 3 3 3 2 2 2" xfId="961"/>
    <cellStyle name="Обычный 3 3 3 2 3" xfId="962"/>
    <cellStyle name="Обычный 3 3 3 3" xfId="963"/>
    <cellStyle name="Обычный 3 3 3 3 2" xfId="964"/>
    <cellStyle name="Обычный 3 3 3 3 2 2" xfId="965"/>
    <cellStyle name="Обычный 3 3 3 3 3" xfId="966"/>
    <cellStyle name="Обычный 3 3 3 4" xfId="967"/>
    <cellStyle name="Обычный 3 3 3 4 2" xfId="968"/>
    <cellStyle name="Обычный 3 3 3 4 2 2" xfId="969"/>
    <cellStyle name="Обычный 3 3 3 4 3" xfId="970"/>
    <cellStyle name="Обычный 3 3 3 5" xfId="971"/>
    <cellStyle name="Обычный 3 3 3 5 2" xfId="972"/>
    <cellStyle name="Обычный 3 3 3 6" xfId="973"/>
    <cellStyle name="Обычный 3 3 4" xfId="974"/>
    <cellStyle name="Обычный 3 3 4 2" xfId="975"/>
    <cellStyle name="Обычный 3 3 4 2 2" xfId="976"/>
    <cellStyle name="Обычный 3 3 4 2 2 2" xfId="977"/>
    <cellStyle name="Обычный 3 3 4 2 3" xfId="978"/>
    <cellStyle name="Обычный 3 3 4 3" xfId="979"/>
    <cellStyle name="Обычный 3 3 4 3 2" xfId="980"/>
    <cellStyle name="Обычный 3 3 4 3 2 2" xfId="981"/>
    <cellStyle name="Обычный 3 3 4 3 3" xfId="982"/>
    <cellStyle name="Обычный 3 3 4 4" xfId="983"/>
    <cellStyle name="Обычный 3 3 4 4 2" xfId="984"/>
    <cellStyle name="Обычный 3 3 4 4 2 2" xfId="985"/>
    <cellStyle name="Обычный 3 3 4 4 3" xfId="986"/>
    <cellStyle name="Обычный 3 3 4 5" xfId="987"/>
    <cellStyle name="Обычный 3 3 4 5 2" xfId="988"/>
    <cellStyle name="Обычный 3 3 4 6" xfId="989"/>
    <cellStyle name="Обычный 3 3 5" xfId="990"/>
    <cellStyle name="Обычный 3 3 5 2" xfId="991"/>
    <cellStyle name="Обычный 3 3 5 2 2" xfId="992"/>
    <cellStyle name="Обычный 3 3 5 2 2 2" xfId="993"/>
    <cellStyle name="Обычный 3 3 5 2 3" xfId="994"/>
    <cellStyle name="Обычный 3 3 5 3" xfId="995"/>
    <cellStyle name="Обычный 3 3 5 3 2" xfId="996"/>
    <cellStyle name="Обычный 3 3 5 3 2 2" xfId="997"/>
    <cellStyle name="Обычный 3 3 5 3 3" xfId="998"/>
    <cellStyle name="Обычный 3 3 5 4" xfId="999"/>
    <cellStyle name="Обычный 3 3 5 4 2" xfId="1000"/>
    <cellStyle name="Обычный 3 3 5 4 2 2" xfId="1001"/>
    <cellStyle name="Обычный 3 3 5 4 3" xfId="1002"/>
    <cellStyle name="Обычный 3 3 5 5" xfId="1003"/>
    <cellStyle name="Обычный 3 3 5 5 2" xfId="1004"/>
    <cellStyle name="Обычный 3 3 5 6" xfId="1005"/>
    <cellStyle name="Обычный 3 3 6" xfId="1006"/>
    <cellStyle name="Обычный 3 3 6 2" xfId="1007"/>
    <cellStyle name="Обычный 3 3 6 2 2" xfId="1008"/>
    <cellStyle name="Обычный 3 3 6 3" xfId="1009"/>
    <cellStyle name="Обычный 3 3 7" xfId="1010"/>
    <cellStyle name="Обычный 3 3 7 2" xfId="1011"/>
    <cellStyle name="Обычный 3 3 7 2 2" xfId="1012"/>
    <cellStyle name="Обычный 3 3 7 3" xfId="1013"/>
    <cellStyle name="Обычный 3 3 8" xfId="1014"/>
    <cellStyle name="Обычный 3 3 8 2" xfId="1015"/>
    <cellStyle name="Обычный 3 3 8 2 2" xfId="1016"/>
    <cellStyle name="Обычный 3 3 8 3" xfId="1017"/>
    <cellStyle name="Обычный 3 3 9" xfId="1018"/>
    <cellStyle name="Обычный 3 3 9 2" xfId="1019"/>
    <cellStyle name="Обычный 3 4" xfId="1020"/>
    <cellStyle name="Обычный 3 4 2" xfId="1021"/>
    <cellStyle name="Обычный 3 4 3" xfId="1022"/>
    <cellStyle name="Обычный 3 5" xfId="1023"/>
    <cellStyle name="Обычный 3 5 10" xfId="1024"/>
    <cellStyle name="Обычный 3 5 11" xfId="1025"/>
    <cellStyle name="Обычный 3 5 12" xfId="1026"/>
    <cellStyle name="Обычный 3 5 2" xfId="1027"/>
    <cellStyle name="Обычный 3 5 2 2" xfId="1028"/>
    <cellStyle name="Обычный 3 5 2 2 2" xfId="1029"/>
    <cellStyle name="Обычный 3 5 2 2 2 2" xfId="1030"/>
    <cellStyle name="Обычный 3 5 2 2 3" xfId="1031"/>
    <cellStyle name="Обычный 3 5 2 3" xfId="1032"/>
    <cellStyle name="Обычный 3 5 2 3 2" xfId="1033"/>
    <cellStyle name="Обычный 3 5 2 3 2 2" xfId="1034"/>
    <cellStyle name="Обычный 3 5 2 3 3" xfId="1035"/>
    <cellStyle name="Обычный 3 5 2 4" xfId="1036"/>
    <cellStyle name="Обычный 3 5 2 4 2" xfId="1037"/>
    <cellStyle name="Обычный 3 5 2 4 2 2" xfId="1038"/>
    <cellStyle name="Обычный 3 5 2 4 3" xfId="1039"/>
    <cellStyle name="Обычный 3 5 2 5" xfId="1040"/>
    <cellStyle name="Обычный 3 5 2 5 2" xfId="1041"/>
    <cellStyle name="Обычный 3 5 2 6" xfId="1042"/>
    <cellStyle name="Обычный 3 5 3" xfId="1043"/>
    <cellStyle name="Обычный 3 5 3 2" xfId="1044"/>
    <cellStyle name="Обычный 3 5 3 2 2" xfId="1045"/>
    <cellStyle name="Обычный 3 5 3 2 2 2" xfId="1046"/>
    <cellStyle name="Обычный 3 5 3 2 3" xfId="1047"/>
    <cellStyle name="Обычный 3 5 3 3" xfId="1048"/>
    <cellStyle name="Обычный 3 5 3 3 2" xfId="1049"/>
    <cellStyle name="Обычный 3 5 3 3 2 2" xfId="1050"/>
    <cellStyle name="Обычный 3 5 3 3 3" xfId="1051"/>
    <cellStyle name="Обычный 3 5 3 4" xfId="1052"/>
    <cellStyle name="Обычный 3 5 3 4 2" xfId="1053"/>
    <cellStyle name="Обычный 3 5 3 4 2 2" xfId="1054"/>
    <cellStyle name="Обычный 3 5 3 4 3" xfId="1055"/>
    <cellStyle name="Обычный 3 5 3 5" xfId="1056"/>
    <cellStyle name="Обычный 3 5 3 5 2" xfId="1057"/>
    <cellStyle name="Обычный 3 5 3 6" xfId="1058"/>
    <cellStyle name="Обычный 3 5 4" xfId="1059"/>
    <cellStyle name="Обычный 3 5 4 2" xfId="1060"/>
    <cellStyle name="Обычный 3 5 4 2 2" xfId="1061"/>
    <cellStyle name="Обычный 3 5 4 2 2 2" xfId="1062"/>
    <cellStyle name="Обычный 3 5 4 2 3" xfId="1063"/>
    <cellStyle name="Обычный 3 5 4 3" xfId="1064"/>
    <cellStyle name="Обычный 3 5 4 3 2" xfId="1065"/>
    <cellStyle name="Обычный 3 5 4 3 2 2" xfId="1066"/>
    <cellStyle name="Обычный 3 5 4 3 3" xfId="1067"/>
    <cellStyle name="Обычный 3 5 4 4" xfId="1068"/>
    <cellStyle name="Обычный 3 5 4 4 2" xfId="1069"/>
    <cellStyle name="Обычный 3 5 4 4 2 2" xfId="1070"/>
    <cellStyle name="Обычный 3 5 4 4 3" xfId="1071"/>
    <cellStyle name="Обычный 3 5 4 5" xfId="1072"/>
    <cellStyle name="Обычный 3 5 4 5 2" xfId="1073"/>
    <cellStyle name="Обычный 3 5 4 6" xfId="1074"/>
    <cellStyle name="Обычный 3 5 5" xfId="1075"/>
    <cellStyle name="Обычный 3 5 5 2" xfId="1076"/>
    <cellStyle name="Обычный 3 5 5 2 2" xfId="1077"/>
    <cellStyle name="Обычный 3 5 5 2 2 2" xfId="1078"/>
    <cellStyle name="Обычный 3 5 5 2 3" xfId="1079"/>
    <cellStyle name="Обычный 3 5 5 3" xfId="1080"/>
    <cellStyle name="Обычный 3 5 5 3 2" xfId="1081"/>
    <cellStyle name="Обычный 3 5 5 3 2 2" xfId="1082"/>
    <cellStyle name="Обычный 3 5 5 3 3" xfId="1083"/>
    <cellStyle name="Обычный 3 5 5 4" xfId="1084"/>
    <cellStyle name="Обычный 3 5 5 4 2" xfId="1085"/>
    <cellStyle name="Обычный 3 5 5 4 2 2" xfId="1086"/>
    <cellStyle name="Обычный 3 5 5 4 3" xfId="1087"/>
    <cellStyle name="Обычный 3 5 5 5" xfId="1088"/>
    <cellStyle name="Обычный 3 5 5 5 2" xfId="1089"/>
    <cellStyle name="Обычный 3 5 5 6" xfId="1090"/>
    <cellStyle name="Обычный 3 5 6" xfId="1091"/>
    <cellStyle name="Обычный 3 5 6 2" xfId="1092"/>
    <cellStyle name="Обычный 3 5 6 2 2" xfId="1093"/>
    <cellStyle name="Обычный 3 5 6 3" xfId="1094"/>
    <cellStyle name="Обычный 3 5 7" xfId="1095"/>
    <cellStyle name="Обычный 3 5 7 2" xfId="1096"/>
    <cellStyle name="Обычный 3 5 7 2 2" xfId="1097"/>
    <cellStyle name="Обычный 3 5 7 3" xfId="1098"/>
    <cellStyle name="Обычный 3 5 8" xfId="1099"/>
    <cellStyle name="Обычный 3 5 8 2" xfId="1100"/>
    <cellStyle name="Обычный 3 5 8 2 2" xfId="1101"/>
    <cellStyle name="Обычный 3 5 8 3" xfId="1102"/>
    <cellStyle name="Обычный 3 5 9" xfId="1103"/>
    <cellStyle name="Обычный 3 5 9 2" xfId="1104"/>
    <cellStyle name="Обычный 3 6" xfId="1105"/>
    <cellStyle name="Обычный 3 6 2" xfId="1106"/>
    <cellStyle name="Обычный 3 6 2 2" xfId="1107"/>
    <cellStyle name="Обычный 3 6 2 2 2" xfId="1108"/>
    <cellStyle name="Обычный 3 6 2 3" xfId="1109"/>
    <cellStyle name="Обычный 3 6 3" xfId="1110"/>
    <cellStyle name="Обычный 3 6 4" xfId="1111"/>
    <cellStyle name="Обычный 3 7" xfId="1112"/>
    <cellStyle name="Обычный 3 7 2" xfId="1113"/>
    <cellStyle name="Обычный 3 7 2 2" xfId="1114"/>
    <cellStyle name="Обычный 3 7 3" xfId="1115"/>
    <cellStyle name="Обычный 3 7 4" xfId="1116"/>
    <cellStyle name="Обычный 3 7 5" xfId="1117"/>
    <cellStyle name="Обычный 4" xfId="1118"/>
    <cellStyle name="Обычный 4 10" xfId="1119"/>
    <cellStyle name="Обычный 4 10 2" xfId="1120"/>
    <cellStyle name="Обычный 4 10 2 2" xfId="1121"/>
    <cellStyle name="Обычный 4 10 2 2 2" xfId="1122"/>
    <cellStyle name="Обычный 4 10 2 3" xfId="1123"/>
    <cellStyle name="Обычный 4 10 3" xfId="1124"/>
    <cellStyle name="Обычный 4 10 3 2" xfId="1125"/>
    <cellStyle name="Обычный 4 10 3 2 2" xfId="1126"/>
    <cellStyle name="Обычный 4 10 3 3" xfId="1127"/>
    <cellStyle name="Обычный 4 10 4" xfId="1128"/>
    <cellStyle name="Обычный 4 10 4 2" xfId="1129"/>
    <cellStyle name="Обычный 4 10 4 2 2" xfId="1130"/>
    <cellStyle name="Обычный 4 10 4 3" xfId="1131"/>
    <cellStyle name="Обычный 4 10 5" xfId="1132"/>
    <cellStyle name="Обычный 4 10 5 2" xfId="1133"/>
    <cellStyle name="Обычный 4 10 6" xfId="1134"/>
    <cellStyle name="Обычный 4 11" xfId="1135"/>
    <cellStyle name="Обычный 4 11 2" xfId="1136"/>
    <cellStyle name="Обычный 4 11 2 2" xfId="1137"/>
    <cellStyle name="Обычный 4 11 3" xfId="1138"/>
    <cellStyle name="Обычный 4 12" xfId="1139"/>
    <cellStyle name="Обычный 4 12 2" xfId="1140"/>
    <cellStyle name="Обычный 4 12 2 2" xfId="1141"/>
    <cellStyle name="Обычный 4 12 3" xfId="1142"/>
    <cellStyle name="Обычный 4 13" xfId="1143"/>
    <cellStyle name="Обычный 4 13 2" xfId="1144"/>
    <cellStyle name="Обычный 4 13 2 2" xfId="1145"/>
    <cellStyle name="Обычный 4 13 3" xfId="1146"/>
    <cellStyle name="Обычный 4 14" xfId="1147"/>
    <cellStyle name="Обычный 4 14 2" xfId="1148"/>
    <cellStyle name="Обычный 4 15" xfId="1149"/>
    <cellStyle name="Обычный 4 16" xfId="1150"/>
    <cellStyle name="Обычный 4 17" xfId="1151"/>
    <cellStyle name="Обычный 4 2" xfId="1152"/>
    <cellStyle name="Обычный 4 2 10" xfId="1153"/>
    <cellStyle name="Обычный 4 2 11" xfId="1154"/>
    <cellStyle name="Обычный 4 2 12" xfId="1155"/>
    <cellStyle name="Обычный 4 2 2" xfId="1156"/>
    <cellStyle name="Обычный 4 2 2 2" xfId="1157"/>
    <cellStyle name="Обычный 4 2 2 2 2" xfId="1158"/>
    <cellStyle name="Обычный 4 2 2 2 2 2" xfId="1159"/>
    <cellStyle name="Обычный 4 2 2 2 3" xfId="1160"/>
    <cellStyle name="Обычный 4 2 2 3" xfId="1161"/>
    <cellStyle name="Обычный 4 2 2 3 2" xfId="1162"/>
    <cellStyle name="Обычный 4 2 2 3 2 2" xfId="1163"/>
    <cellStyle name="Обычный 4 2 2 3 3" xfId="1164"/>
    <cellStyle name="Обычный 4 2 2 4" xfId="1165"/>
    <cellStyle name="Обычный 4 2 2 4 2" xfId="1166"/>
    <cellStyle name="Обычный 4 2 2 4 2 2" xfId="1167"/>
    <cellStyle name="Обычный 4 2 2 4 3" xfId="1168"/>
    <cellStyle name="Обычный 4 2 2 5" xfId="1169"/>
    <cellStyle name="Обычный 4 2 2 5 2" xfId="1170"/>
    <cellStyle name="Обычный 4 2 2 6" xfId="1171"/>
    <cellStyle name="Обычный 4 2 3" xfId="1172"/>
    <cellStyle name="Обычный 4 2 3 2" xfId="1173"/>
    <cellStyle name="Обычный 4 2 3 2 2" xfId="1174"/>
    <cellStyle name="Обычный 4 2 3 2 2 2" xfId="1175"/>
    <cellStyle name="Обычный 4 2 3 2 3" xfId="1176"/>
    <cellStyle name="Обычный 4 2 3 3" xfId="1177"/>
    <cellStyle name="Обычный 4 2 3 3 2" xfId="1178"/>
    <cellStyle name="Обычный 4 2 3 3 2 2" xfId="1179"/>
    <cellStyle name="Обычный 4 2 3 3 3" xfId="1180"/>
    <cellStyle name="Обычный 4 2 3 4" xfId="1181"/>
    <cellStyle name="Обычный 4 2 3 4 2" xfId="1182"/>
    <cellStyle name="Обычный 4 2 3 4 2 2" xfId="1183"/>
    <cellStyle name="Обычный 4 2 3 4 3" xfId="1184"/>
    <cellStyle name="Обычный 4 2 3 5" xfId="1185"/>
    <cellStyle name="Обычный 4 2 3 5 2" xfId="1186"/>
    <cellStyle name="Обычный 4 2 3 6" xfId="1187"/>
    <cellStyle name="Обычный 4 2 4" xfId="1188"/>
    <cellStyle name="Обычный 4 2 4 2" xfId="1189"/>
    <cellStyle name="Обычный 4 2 4 2 2" xfId="1190"/>
    <cellStyle name="Обычный 4 2 4 2 2 2" xfId="1191"/>
    <cellStyle name="Обычный 4 2 4 2 3" xfId="1192"/>
    <cellStyle name="Обычный 4 2 4 3" xfId="1193"/>
    <cellStyle name="Обычный 4 2 4 3 2" xfId="1194"/>
    <cellStyle name="Обычный 4 2 4 3 2 2" xfId="1195"/>
    <cellStyle name="Обычный 4 2 4 3 3" xfId="1196"/>
    <cellStyle name="Обычный 4 2 4 4" xfId="1197"/>
    <cellStyle name="Обычный 4 2 4 4 2" xfId="1198"/>
    <cellStyle name="Обычный 4 2 4 4 2 2" xfId="1199"/>
    <cellStyle name="Обычный 4 2 4 4 3" xfId="1200"/>
    <cellStyle name="Обычный 4 2 4 5" xfId="1201"/>
    <cellStyle name="Обычный 4 2 4 5 2" xfId="1202"/>
    <cellStyle name="Обычный 4 2 4 6" xfId="1203"/>
    <cellStyle name="Обычный 4 2 5" xfId="1204"/>
    <cellStyle name="Обычный 4 2 5 2" xfId="1205"/>
    <cellStyle name="Обычный 4 2 5 2 2" xfId="1206"/>
    <cellStyle name="Обычный 4 2 5 2 2 2" xfId="1207"/>
    <cellStyle name="Обычный 4 2 5 2 3" xfId="1208"/>
    <cellStyle name="Обычный 4 2 5 3" xfId="1209"/>
    <cellStyle name="Обычный 4 2 5 3 2" xfId="1210"/>
    <cellStyle name="Обычный 4 2 5 3 2 2" xfId="1211"/>
    <cellStyle name="Обычный 4 2 5 3 3" xfId="1212"/>
    <cellStyle name="Обычный 4 2 5 4" xfId="1213"/>
    <cellStyle name="Обычный 4 2 5 4 2" xfId="1214"/>
    <cellStyle name="Обычный 4 2 5 4 2 2" xfId="1215"/>
    <cellStyle name="Обычный 4 2 5 4 3" xfId="1216"/>
    <cellStyle name="Обычный 4 2 5 5" xfId="1217"/>
    <cellStyle name="Обычный 4 2 5 5 2" xfId="1218"/>
    <cellStyle name="Обычный 4 2 5 6" xfId="1219"/>
    <cellStyle name="Обычный 4 2 6" xfId="1220"/>
    <cellStyle name="Обычный 4 2 6 2" xfId="1221"/>
    <cellStyle name="Обычный 4 2 6 2 2" xfId="1222"/>
    <cellStyle name="Обычный 4 2 6 3" xfId="1223"/>
    <cellStyle name="Обычный 4 2 7" xfId="1224"/>
    <cellStyle name="Обычный 4 2 7 2" xfId="1225"/>
    <cellStyle name="Обычный 4 2 7 2 2" xfId="1226"/>
    <cellStyle name="Обычный 4 2 7 3" xfId="1227"/>
    <cellStyle name="Обычный 4 2 8" xfId="1228"/>
    <cellStyle name="Обычный 4 2 8 2" xfId="1229"/>
    <cellStyle name="Обычный 4 2 8 2 2" xfId="1230"/>
    <cellStyle name="Обычный 4 2 8 3" xfId="1231"/>
    <cellStyle name="Обычный 4 2 9" xfId="1232"/>
    <cellStyle name="Обычный 4 2 9 2" xfId="1233"/>
    <cellStyle name="Обычный 4 3" xfId="1234"/>
    <cellStyle name="Обычный 4 3 10" xfId="1235"/>
    <cellStyle name="Обычный 4 3 11" xfId="1236"/>
    <cellStyle name="Обычный 4 3 12" xfId="1237"/>
    <cellStyle name="Обычный 4 3 2" xfId="1238"/>
    <cellStyle name="Обычный 4 3 2 2" xfId="1239"/>
    <cellStyle name="Обычный 4 3 2 2 2" xfId="1240"/>
    <cellStyle name="Обычный 4 3 2 2 2 2" xfId="1241"/>
    <cellStyle name="Обычный 4 3 2 2 3" xfId="1242"/>
    <cellStyle name="Обычный 4 3 2 3" xfId="1243"/>
    <cellStyle name="Обычный 4 3 2 3 2" xfId="1244"/>
    <cellStyle name="Обычный 4 3 2 3 2 2" xfId="1245"/>
    <cellStyle name="Обычный 4 3 2 3 3" xfId="1246"/>
    <cellStyle name="Обычный 4 3 2 4" xfId="1247"/>
    <cellStyle name="Обычный 4 3 2 4 2" xfId="1248"/>
    <cellStyle name="Обычный 4 3 2 4 2 2" xfId="1249"/>
    <cellStyle name="Обычный 4 3 2 4 3" xfId="1250"/>
    <cellStyle name="Обычный 4 3 2 5" xfId="1251"/>
    <cellStyle name="Обычный 4 3 2 5 2" xfId="1252"/>
    <cellStyle name="Обычный 4 3 2 6" xfId="1253"/>
    <cellStyle name="Обычный 4 3 3" xfId="1254"/>
    <cellStyle name="Обычный 4 3 3 2" xfId="1255"/>
    <cellStyle name="Обычный 4 3 3 2 2" xfId="1256"/>
    <cellStyle name="Обычный 4 3 3 2 2 2" xfId="1257"/>
    <cellStyle name="Обычный 4 3 3 2 3" xfId="1258"/>
    <cellStyle name="Обычный 4 3 3 3" xfId="1259"/>
    <cellStyle name="Обычный 4 3 3 3 2" xfId="1260"/>
    <cellStyle name="Обычный 4 3 3 3 2 2" xfId="1261"/>
    <cellStyle name="Обычный 4 3 3 3 3" xfId="1262"/>
    <cellStyle name="Обычный 4 3 3 4" xfId="1263"/>
    <cellStyle name="Обычный 4 3 3 4 2" xfId="1264"/>
    <cellStyle name="Обычный 4 3 3 4 2 2" xfId="1265"/>
    <cellStyle name="Обычный 4 3 3 4 3" xfId="1266"/>
    <cellStyle name="Обычный 4 3 3 5" xfId="1267"/>
    <cellStyle name="Обычный 4 3 3 5 2" xfId="1268"/>
    <cellStyle name="Обычный 4 3 3 6" xfId="1269"/>
    <cellStyle name="Обычный 4 3 4" xfId="1270"/>
    <cellStyle name="Обычный 4 3 4 2" xfId="1271"/>
    <cellStyle name="Обычный 4 3 4 2 2" xfId="1272"/>
    <cellStyle name="Обычный 4 3 4 2 2 2" xfId="1273"/>
    <cellStyle name="Обычный 4 3 4 2 3" xfId="1274"/>
    <cellStyle name="Обычный 4 3 4 3" xfId="1275"/>
    <cellStyle name="Обычный 4 3 4 3 2" xfId="1276"/>
    <cellStyle name="Обычный 4 3 4 3 2 2" xfId="1277"/>
    <cellStyle name="Обычный 4 3 4 3 3" xfId="1278"/>
    <cellStyle name="Обычный 4 3 4 4" xfId="1279"/>
    <cellStyle name="Обычный 4 3 4 4 2" xfId="1280"/>
    <cellStyle name="Обычный 4 3 4 4 2 2" xfId="1281"/>
    <cellStyle name="Обычный 4 3 4 4 3" xfId="1282"/>
    <cellStyle name="Обычный 4 3 4 5" xfId="1283"/>
    <cellStyle name="Обычный 4 3 4 5 2" xfId="1284"/>
    <cellStyle name="Обычный 4 3 4 6" xfId="1285"/>
    <cellStyle name="Обычный 4 3 5" xfId="1286"/>
    <cellStyle name="Обычный 4 3 5 2" xfId="1287"/>
    <cellStyle name="Обычный 4 3 5 2 2" xfId="1288"/>
    <cellStyle name="Обычный 4 3 5 2 2 2" xfId="1289"/>
    <cellStyle name="Обычный 4 3 5 2 3" xfId="1290"/>
    <cellStyle name="Обычный 4 3 5 3" xfId="1291"/>
    <cellStyle name="Обычный 4 3 5 3 2" xfId="1292"/>
    <cellStyle name="Обычный 4 3 5 3 2 2" xfId="1293"/>
    <cellStyle name="Обычный 4 3 5 3 3" xfId="1294"/>
    <cellStyle name="Обычный 4 3 5 4" xfId="1295"/>
    <cellStyle name="Обычный 4 3 5 4 2" xfId="1296"/>
    <cellStyle name="Обычный 4 3 5 4 2 2" xfId="1297"/>
    <cellStyle name="Обычный 4 3 5 4 3" xfId="1298"/>
    <cellStyle name="Обычный 4 3 5 5" xfId="1299"/>
    <cellStyle name="Обычный 4 3 5 5 2" xfId="1300"/>
    <cellStyle name="Обычный 4 3 5 6" xfId="1301"/>
    <cellStyle name="Обычный 4 3 6" xfId="1302"/>
    <cellStyle name="Обычный 4 3 6 2" xfId="1303"/>
    <cellStyle name="Обычный 4 3 6 2 2" xfId="1304"/>
    <cellStyle name="Обычный 4 3 6 3" xfId="1305"/>
    <cellStyle name="Обычный 4 3 7" xfId="1306"/>
    <cellStyle name="Обычный 4 3 7 2" xfId="1307"/>
    <cellStyle name="Обычный 4 3 7 2 2" xfId="1308"/>
    <cellStyle name="Обычный 4 3 7 3" xfId="1309"/>
    <cellStyle name="Обычный 4 3 8" xfId="1310"/>
    <cellStyle name="Обычный 4 3 8 2" xfId="1311"/>
    <cellStyle name="Обычный 4 3 8 2 2" xfId="1312"/>
    <cellStyle name="Обычный 4 3 8 3" xfId="1313"/>
    <cellStyle name="Обычный 4 3 9" xfId="1314"/>
    <cellStyle name="Обычный 4 3 9 2" xfId="1315"/>
    <cellStyle name="Обычный 4 4" xfId="1316"/>
    <cellStyle name="Обычный 4 4 2" xfId="1317"/>
    <cellStyle name="Обычный 4 4 3" xfId="1318"/>
    <cellStyle name="Обычный 4 5" xfId="1319"/>
    <cellStyle name="Обычный 4 5 10" xfId="1320"/>
    <cellStyle name="Обычный 4 5 11" xfId="1321"/>
    <cellStyle name="Обычный 4 5 12" xfId="1322"/>
    <cellStyle name="Обычный 4 5 2" xfId="1323"/>
    <cellStyle name="Обычный 4 5 2 2" xfId="1324"/>
    <cellStyle name="Обычный 4 5 2 2 2" xfId="1325"/>
    <cellStyle name="Обычный 4 5 2 2 2 2" xfId="1326"/>
    <cellStyle name="Обычный 4 5 2 2 3" xfId="1327"/>
    <cellStyle name="Обычный 4 5 2 3" xfId="1328"/>
    <cellStyle name="Обычный 4 5 2 3 2" xfId="1329"/>
    <cellStyle name="Обычный 4 5 2 3 2 2" xfId="1330"/>
    <cellStyle name="Обычный 4 5 2 3 3" xfId="1331"/>
    <cellStyle name="Обычный 4 5 2 4" xfId="1332"/>
    <cellStyle name="Обычный 4 5 2 4 2" xfId="1333"/>
    <cellStyle name="Обычный 4 5 2 4 2 2" xfId="1334"/>
    <cellStyle name="Обычный 4 5 2 4 3" xfId="1335"/>
    <cellStyle name="Обычный 4 5 2 5" xfId="1336"/>
    <cellStyle name="Обычный 4 5 2 5 2" xfId="1337"/>
    <cellStyle name="Обычный 4 5 2 6" xfId="1338"/>
    <cellStyle name="Обычный 4 5 3" xfId="1339"/>
    <cellStyle name="Обычный 4 5 3 2" xfId="1340"/>
    <cellStyle name="Обычный 4 5 3 2 2" xfId="1341"/>
    <cellStyle name="Обычный 4 5 3 2 2 2" xfId="1342"/>
    <cellStyle name="Обычный 4 5 3 2 3" xfId="1343"/>
    <cellStyle name="Обычный 4 5 3 3" xfId="1344"/>
    <cellStyle name="Обычный 4 5 3 3 2" xfId="1345"/>
    <cellStyle name="Обычный 4 5 3 3 2 2" xfId="1346"/>
    <cellStyle name="Обычный 4 5 3 3 3" xfId="1347"/>
    <cellStyle name="Обычный 4 5 3 4" xfId="1348"/>
    <cellStyle name="Обычный 4 5 3 4 2" xfId="1349"/>
    <cellStyle name="Обычный 4 5 3 4 2 2" xfId="1350"/>
    <cellStyle name="Обычный 4 5 3 4 3" xfId="1351"/>
    <cellStyle name="Обычный 4 5 3 5" xfId="1352"/>
    <cellStyle name="Обычный 4 5 3 5 2" xfId="1353"/>
    <cellStyle name="Обычный 4 5 3 6" xfId="1354"/>
    <cellStyle name="Обычный 4 5 4" xfId="1355"/>
    <cellStyle name="Обычный 4 5 4 2" xfId="1356"/>
    <cellStyle name="Обычный 4 5 4 2 2" xfId="1357"/>
    <cellStyle name="Обычный 4 5 4 2 2 2" xfId="1358"/>
    <cellStyle name="Обычный 4 5 4 2 3" xfId="1359"/>
    <cellStyle name="Обычный 4 5 4 3" xfId="1360"/>
    <cellStyle name="Обычный 4 5 4 3 2" xfId="1361"/>
    <cellStyle name="Обычный 4 5 4 3 2 2" xfId="1362"/>
    <cellStyle name="Обычный 4 5 4 3 3" xfId="1363"/>
    <cellStyle name="Обычный 4 5 4 4" xfId="1364"/>
    <cellStyle name="Обычный 4 5 4 4 2" xfId="1365"/>
    <cellStyle name="Обычный 4 5 4 4 2 2" xfId="1366"/>
    <cellStyle name="Обычный 4 5 4 4 3" xfId="1367"/>
    <cellStyle name="Обычный 4 5 4 5" xfId="1368"/>
    <cellStyle name="Обычный 4 5 4 5 2" xfId="1369"/>
    <cellStyle name="Обычный 4 5 4 6" xfId="1370"/>
    <cellStyle name="Обычный 4 5 5" xfId="1371"/>
    <cellStyle name="Обычный 4 5 5 2" xfId="1372"/>
    <cellStyle name="Обычный 4 5 5 2 2" xfId="1373"/>
    <cellStyle name="Обычный 4 5 5 2 2 2" xfId="1374"/>
    <cellStyle name="Обычный 4 5 5 2 3" xfId="1375"/>
    <cellStyle name="Обычный 4 5 5 3" xfId="1376"/>
    <cellStyle name="Обычный 4 5 5 3 2" xfId="1377"/>
    <cellStyle name="Обычный 4 5 5 3 2 2" xfId="1378"/>
    <cellStyle name="Обычный 4 5 5 3 3" xfId="1379"/>
    <cellStyle name="Обычный 4 5 5 4" xfId="1380"/>
    <cellStyle name="Обычный 4 5 5 4 2" xfId="1381"/>
    <cellStyle name="Обычный 4 5 5 4 2 2" xfId="1382"/>
    <cellStyle name="Обычный 4 5 5 4 3" xfId="1383"/>
    <cellStyle name="Обычный 4 5 5 5" xfId="1384"/>
    <cellStyle name="Обычный 4 5 5 5 2" xfId="1385"/>
    <cellStyle name="Обычный 4 5 5 6" xfId="1386"/>
    <cellStyle name="Обычный 4 5 6" xfId="1387"/>
    <cellStyle name="Обычный 4 5 6 2" xfId="1388"/>
    <cellStyle name="Обычный 4 5 6 2 2" xfId="1389"/>
    <cellStyle name="Обычный 4 5 6 3" xfId="1390"/>
    <cellStyle name="Обычный 4 5 7" xfId="1391"/>
    <cellStyle name="Обычный 4 5 7 2" xfId="1392"/>
    <cellStyle name="Обычный 4 5 7 2 2" xfId="1393"/>
    <cellStyle name="Обычный 4 5 7 3" xfId="1394"/>
    <cellStyle name="Обычный 4 5 8" xfId="1395"/>
    <cellStyle name="Обычный 4 5 8 2" xfId="1396"/>
    <cellStyle name="Обычный 4 5 8 2 2" xfId="1397"/>
    <cellStyle name="Обычный 4 5 8 3" xfId="1398"/>
    <cellStyle name="Обычный 4 5 9" xfId="1399"/>
    <cellStyle name="Обычный 4 5 9 2" xfId="1400"/>
    <cellStyle name="Обычный 4 6" xfId="1401"/>
    <cellStyle name="Обычный 4 6 2" xfId="1402"/>
    <cellStyle name="Обычный 4 6 2 2" xfId="1403"/>
    <cellStyle name="Обычный 4 6 2 2 2" xfId="1404"/>
    <cellStyle name="Обычный 4 6 2 3" xfId="1405"/>
    <cellStyle name="Обычный 4 6 3" xfId="1406"/>
    <cellStyle name="Обычный 4 6 4" xfId="1407"/>
    <cellStyle name="Обычный 4 7" xfId="1408"/>
    <cellStyle name="Обычный 4 7 2" xfId="1409"/>
    <cellStyle name="Обычный 4 7 2 2" xfId="1410"/>
    <cellStyle name="Обычный 4 7 2 2 2" xfId="1411"/>
    <cellStyle name="Обычный 4 7 2 3" xfId="1412"/>
    <cellStyle name="Обычный 4 7 3" xfId="1413"/>
    <cellStyle name="Обычный 4 7 3 2" xfId="1414"/>
    <cellStyle name="Обычный 4 7 3 2 2" xfId="1415"/>
    <cellStyle name="Обычный 4 7 3 3" xfId="1416"/>
    <cellStyle name="Обычный 4 7 4" xfId="1417"/>
    <cellStyle name="Обычный 4 7 4 2" xfId="1418"/>
    <cellStyle name="Обычный 4 7 4 2 2" xfId="1419"/>
    <cellStyle name="Обычный 4 7 4 3" xfId="1420"/>
    <cellStyle name="Обычный 4 7 5" xfId="1421"/>
    <cellStyle name="Обычный 4 7 5 2" xfId="1422"/>
    <cellStyle name="Обычный 4 7 6" xfId="1423"/>
    <cellStyle name="Обычный 4 7 7" xfId="1424"/>
    <cellStyle name="Обычный 4 7 8" xfId="1425"/>
    <cellStyle name="Обычный 4 8" xfId="1426"/>
    <cellStyle name="Обычный 4 8 2" xfId="1427"/>
    <cellStyle name="Обычный 4 8 2 2" xfId="1428"/>
    <cellStyle name="Обычный 4 8 2 2 2" xfId="1429"/>
    <cellStyle name="Обычный 4 8 2 3" xfId="1430"/>
    <cellStyle name="Обычный 4 8 3" xfId="1431"/>
    <cellStyle name="Обычный 4 8 3 2" xfId="1432"/>
    <cellStyle name="Обычный 4 8 3 2 2" xfId="1433"/>
    <cellStyle name="Обычный 4 8 3 3" xfId="1434"/>
    <cellStyle name="Обычный 4 8 4" xfId="1435"/>
    <cellStyle name="Обычный 4 8 4 2" xfId="1436"/>
    <cellStyle name="Обычный 4 8 4 2 2" xfId="1437"/>
    <cellStyle name="Обычный 4 8 4 3" xfId="1438"/>
    <cellStyle name="Обычный 4 8 5" xfId="1439"/>
    <cellStyle name="Обычный 4 8 5 2" xfId="1440"/>
    <cellStyle name="Обычный 4 8 6" xfId="1441"/>
    <cellStyle name="Обычный 4 9" xfId="1442"/>
    <cellStyle name="Обычный 4 9 2" xfId="1443"/>
    <cellStyle name="Обычный 4 9 2 2" xfId="1444"/>
    <cellStyle name="Обычный 4 9 2 2 2" xfId="1445"/>
    <cellStyle name="Обычный 4 9 2 3" xfId="1446"/>
    <cellStyle name="Обычный 4 9 3" xfId="1447"/>
    <cellStyle name="Обычный 4 9 3 2" xfId="1448"/>
    <cellStyle name="Обычный 4 9 3 2 2" xfId="1449"/>
    <cellStyle name="Обычный 4 9 3 3" xfId="1450"/>
    <cellStyle name="Обычный 4 9 4" xfId="1451"/>
    <cellStyle name="Обычный 4 9 4 2" xfId="1452"/>
    <cellStyle name="Обычный 4 9 4 2 2" xfId="1453"/>
    <cellStyle name="Обычный 4 9 4 3" xfId="1454"/>
    <cellStyle name="Обычный 4 9 5" xfId="1455"/>
    <cellStyle name="Обычный 4 9 5 2" xfId="1456"/>
    <cellStyle name="Обычный 4 9 6" xfId="1457"/>
    <cellStyle name="Обычный 5" xfId="1458"/>
    <cellStyle name="Обычный 5 2" xfId="1459"/>
    <cellStyle name="Обычный 6" xfId="1460"/>
    <cellStyle name="Обычный 6 10" xfId="1461"/>
    <cellStyle name="Обычный 6 10 2" xfId="1462"/>
    <cellStyle name="Обычный 6 10 2 2" xfId="1463"/>
    <cellStyle name="Обычный 6 10 2 2 2" xfId="1464"/>
    <cellStyle name="Обычный 6 10 2 3" xfId="1465"/>
    <cellStyle name="Обычный 6 10 3" xfId="1466"/>
    <cellStyle name="Обычный 6 10 3 2" xfId="1467"/>
    <cellStyle name="Обычный 6 10 3 2 2" xfId="1468"/>
    <cellStyle name="Обычный 6 10 3 3" xfId="1469"/>
    <cellStyle name="Обычный 6 10 4" xfId="1470"/>
    <cellStyle name="Обычный 6 10 4 2" xfId="1471"/>
    <cellStyle name="Обычный 6 10 4 2 2" xfId="1472"/>
    <cellStyle name="Обычный 6 10 4 3" xfId="1473"/>
    <cellStyle name="Обычный 6 10 5" xfId="1474"/>
    <cellStyle name="Обычный 6 10 5 2" xfId="1475"/>
    <cellStyle name="Обычный 6 10 6" xfId="1476"/>
    <cellStyle name="Обычный 6 11" xfId="1477"/>
    <cellStyle name="Обычный 6 11 2" xfId="1478"/>
    <cellStyle name="Обычный 6 11 2 2" xfId="1479"/>
    <cellStyle name="Обычный 6 11 3" xfId="1480"/>
    <cellStyle name="Обычный 6 12" xfId="1481"/>
    <cellStyle name="Обычный 6 12 2" xfId="1482"/>
    <cellStyle name="Обычный 6 12 2 2" xfId="1483"/>
    <cellStyle name="Обычный 6 12 3" xfId="1484"/>
    <cellStyle name="Обычный 6 13" xfId="1485"/>
    <cellStyle name="Обычный 6 13 2" xfId="1486"/>
    <cellStyle name="Обычный 6 13 2 2" xfId="1487"/>
    <cellStyle name="Обычный 6 13 3" xfId="1488"/>
    <cellStyle name="Обычный 6 14" xfId="1489"/>
    <cellStyle name="Обычный 6 14 2" xfId="1490"/>
    <cellStyle name="Обычный 6 15" xfId="1491"/>
    <cellStyle name="Обычный 6 16" xfId="1492"/>
    <cellStyle name="Обычный 6 17" xfId="1493"/>
    <cellStyle name="Обычный 6 2" xfId="1494"/>
    <cellStyle name="Обычный 6 2 10" xfId="1495"/>
    <cellStyle name="Обычный 6 2 11" xfId="1496"/>
    <cellStyle name="Обычный 6 2 12" xfId="1497"/>
    <cellStyle name="Обычный 6 2 2" xfId="1498"/>
    <cellStyle name="Обычный 6 2 2 2" xfId="1499"/>
    <cellStyle name="Обычный 6 2 2 2 2" xfId="1500"/>
    <cellStyle name="Обычный 6 2 2 2 2 2" xfId="1501"/>
    <cellStyle name="Обычный 6 2 2 2 3" xfId="1502"/>
    <cellStyle name="Обычный 6 2 2 3" xfId="1503"/>
    <cellStyle name="Обычный 6 2 2 3 2" xfId="1504"/>
    <cellStyle name="Обычный 6 2 2 3 2 2" xfId="1505"/>
    <cellStyle name="Обычный 6 2 2 3 3" xfId="1506"/>
    <cellStyle name="Обычный 6 2 2 4" xfId="1507"/>
    <cellStyle name="Обычный 6 2 2 4 2" xfId="1508"/>
    <cellStyle name="Обычный 6 2 2 4 2 2" xfId="1509"/>
    <cellStyle name="Обычный 6 2 2 4 3" xfId="1510"/>
    <cellStyle name="Обычный 6 2 2 5" xfId="1511"/>
    <cellStyle name="Обычный 6 2 2 5 2" xfId="1512"/>
    <cellStyle name="Обычный 6 2 2 6" xfId="1513"/>
    <cellStyle name="Обычный 6 2 3" xfId="1514"/>
    <cellStyle name="Обычный 6 2 3 2" xfId="1515"/>
    <cellStyle name="Обычный 6 2 3 2 2" xfId="1516"/>
    <cellStyle name="Обычный 6 2 3 2 2 2" xfId="1517"/>
    <cellStyle name="Обычный 6 2 3 2 3" xfId="1518"/>
    <cellStyle name="Обычный 6 2 3 3" xfId="1519"/>
    <cellStyle name="Обычный 6 2 3 3 2" xfId="1520"/>
    <cellStyle name="Обычный 6 2 3 3 2 2" xfId="1521"/>
    <cellStyle name="Обычный 6 2 3 3 3" xfId="1522"/>
    <cellStyle name="Обычный 6 2 3 4" xfId="1523"/>
    <cellStyle name="Обычный 6 2 3 4 2" xfId="1524"/>
    <cellStyle name="Обычный 6 2 3 4 2 2" xfId="1525"/>
    <cellStyle name="Обычный 6 2 3 4 3" xfId="1526"/>
    <cellStyle name="Обычный 6 2 3 5" xfId="1527"/>
    <cellStyle name="Обычный 6 2 3 5 2" xfId="1528"/>
    <cellStyle name="Обычный 6 2 3 6" xfId="1529"/>
    <cellStyle name="Обычный 6 2 4" xfId="1530"/>
    <cellStyle name="Обычный 6 2 4 2" xfId="1531"/>
    <cellStyle name="Обычный 6 2 4 2 2" xfId="1532"/>
    <cellStyle name="Обычный 6 2 4 2 2 2" xfId="1533"/>
    <cellStyle name="Обычный 6 2 4 2 3" xfId="1534"/>
    <cellStyle name="Обычный 6 2 4 3" xfId="1535"/>
    <cellStyle name="Обычный 6 2 4 3 2" xfId="1536"/>
    <cellStyle name="Обычный 6 2 4 3 2 2" xfId="1537"/>
    <cellStyle name="Обычный 6 2 4 3 3" xfId="1538"/>
    <cellStyle name="Обычный 6 2 4 4" xfId="1539"/>
    <cellStyle name="Обычный 6 2 4 4 2" xfId="1540"/>
    <cellStyle name="Обычный 6 2 4 4 2 2" xfId="1541"/>
    <cellStyle name="Обычный 6 2 4 4 3" xfId="1542"/>
    <cellStyle name="Обычный 6 2 4 5" xfId="1543"/>
    <cellStyle name="Обычный 6 2 4 5 2" xfId="1544"/>
    <cellStyle name="Обычный 6 2 4 6" xfId="1545"/>
    <cellStyle name="Обычный 6 2 5" xfId="1546"/>
    <cellStyle name="Обычный 6 2 5 2" xfId="1547"/>
    <cellStyle name="Обычный 6 2 5 2 2" xfId="1548"/>
    <cellStyle name="Обычный 6 2 5 2 2 2" xfId="1549"/>
    <cellStyle name="Обычный 6 2 5 2 3" xfId="1550"/>
    <cellStyle name="Обычный 6 2 5 3" xfId="1551"/>
    <cellStyle name="Обычный 6 2 5 3 2" xfId="1552"/>
    <cellStyle name="Обычный 6 2 5 3 2 2" xfId="1553"/>
    <cellStyle name="Обычный 6 2 5 3 3" xfId="1554"/>
    <cellStyle name="Обычный 6 2 5 4" xfId="1555"/>
    <cellStyle name="Обычный 6 2 5 4 2" xfId="1556"/>
    <cellStyle name="Обычный 6 2 5 4 2 2" xfId="1557"/>
    <cellStyle name="Обычный 6 2 5 4 3" xfId="1558"/>
    <cellStyle name="Обычный 6 2 5 5" xfId="1559"/>
    <cellStyle name="Обычный 6 2 5 5 2" xfId="1560"/>
    <cellStyle name="Обычный 6 2 5 6" xfId="1561"/>
    <cellStyle name="Обычный 6 2 6" xfId="1562"/>
    <cellStyle name="Обычный 6 2 6 2" xfId="1563"/>
    <cellStyle name="Обычный 6 2 6 2 2" xfId="1564"/>
    <cellStyle name="Обычный 6 2 6 3" xfId="1565"/>
    <cellStyle name="Обычный 6 2 7" xfId="1566"/>
    <cellStyle name="Обычный 6 2 7 2" xfId="1567"/>
    <cellStyle name="Обычный 6 2 7 2 2" xfId="1568"/>
    <cellStyle name="Обычный 6 2 7 3" xfId="1569"/>
    <cellStyle name="Обычный 6 2 8" xfId="1570"/>
    <cellStyle name="Обычный 6 2 8 2" xfId="1571"/>
    <cellStyle name="Обычный 6 2 8 2 2" xfId="1572"/>
    <cellStyle name="Обычный 6 2 8 3" xfId="1573"/>
    <cellStyle name="Обычный 6 2 9" xfId="1574"/>
    <cellStyle name="Обычный 6 2 9 2" xfId="1575"/>
    <cellStyle name="Обычный 6 3" xfId="1576"/>
    <cellStyle name="Обычный 6 3 10" xfId="1577"/>
    <cellStyle name="Обычный 6 3 11" xfId="1578"/>
    <cellStyle name="Обычный 6 3 12" xfId="1579"/>
    <cellStyle name="Обычный 6 3 2" xfId="1580"/>
    <cellStyle name="Обычный 6 3 2 2" xfId="1581"/>
    <cellStyle name="Обычный 6 3 2 2 2" xfId="1582"/>
    <cellStyle name="Обычный 6 3 2 2 2 2" xfId="1583"/>
    <cellStyle name="Обычный 6 3 2 2 3" xfId="1584"/>
    <cellStyle name="Обычный 6 3 2 3" xfId="1585"/>
    <cellStyle name="Обычный 6 3 2 3 2" xfId="1586"/>
    <cellStyle name="Обычный 6 3 2 3 2 2" xfId="1587"/>
    <cellStyle name="Обычный 6 3 2 3 3" xfId="1588"/>
    <cellStyle name="Обычный 6 3 2 4" xfId="1589"/>
    <cellStyle name="Обычный 6 3 2 4 2" xfId="1590"/>
    <cellStyle name="Обычный 6 3 2 4 2 2" xfId="1591"/>
    <cellStyle name="Обычный 6 3 2 4 3" xfId="1592"/>
    <cellStyle name="Обычный 6 3 2 5" xfId="1593"/>
    <cellStyle name="Обычный 6 3 2 5 2" xfId="1594"/>
    <cellStyle name="Обычный 6 3 2 6" xfId="1595"/>
    <cellStyle name="Обычный 6 3 3" xfId="1596"/>
    <cellStyle name="Обычный 6 3 3 2" xfId="1597"/>
    <cellStyle name="Обычный 6 3 3 2 2" xfId="1598"/>
    <cellStyle name="Обычный 6 3 3 2 2 2" xfId="1599"/>
    <cellStyle name="Обычный 6 3 3 2 3" xfId="1600"/>
    <cellStyle name="Обычный 6 3 3 3" xfId="1601"/>
    <cellStyle name="Обычный 6 3 3 3 2" xfId="1602"/>
    <cellStyle name="Обычный 6 3 3 3 2 2" xfId="1603"/>
    <cellStyle name="Обычный 6 3 3 3 3" xfId="1604"/>
    <cellStyle name="Обычный 6 3 3 4" xfId="1605"/>
    <cellStyle name="Обычный 6 3 3 4 2" xfId="1606"/>
    <cellStyle name="Обычный 6 3 3 4 2 2" xfId="1607"/>
    <cellStyle name="Обычный 6 3 3 4 3" xfId="1608"/>
    <cellStyle name="Обычный 6 3 3 5" xfId="1609"/>
    <cellStyle name="Обычный 6 3 3 5 2" xfId="1610"/>
    <cellStyle name="Обычный 6 3 3 6" xfId="1611"/>
    <cellStyle name="Обычный 6 3 4" xfId="1612"/>
    <cellStyle name="Обычный 6 3 4 2" xfId="1613"/>
    <cellStyle name="Обычный 6 3 4 2 2" xfId="1614"/>
    <cellStyle name="Обычный 6 3 4 2 2 2" xfId="1615"/>
    <cellStyle name="Обычный 6 3 4 2 3" xfId="1616"/>
    <cellStyle name="Обычный 6 3 4 3" xfId="1617"/>
    <cellStyle name="Обычный 6 3 4 3 2" xfId="1618"/>
    <cellStyle name="Обычный 6 3 4 3 2 2" xfId="1619"/>
    <cellStyle name="Обычный 6 3 4 3 3" xfId="1620"/>
    <cellStyle name="Обычный 6 3 4 4" xfId="1621"/>
    <cellStyle name="Обычный 6 3 4 4 2" xfId="1622"/>
    <cellStyle name="Обычный 6 3 4 4 2 2" xfId="1623"/>
    <cellStyle name="Обычный 6 3 4 4 3" xfId="1624"/>
    <cellStyle name="Обычный 6 3 4 5" xfId="1625"/>
    <cellStyle name="Обычный 6 3 4 5 2" xfId="1626"/>
    <cellStyle name="Обычный 6 3 4 6" xfId="1627"/>
    <cellStyle name="Обычный 6 3 5" xfId="1628"/>
    <cellStyle name="Обычный 6 3 5 2" xfId="1629"/>
    <cellStyle name="Обычный 6 3 5 2 2" xfId="1630"/>
    <cellStyle name="Обычный 6 3 5 2 2 2" xfId="1631"/>
    <cellStyle name="Обычный 6 3 5 2 3" xfId="1632"/>
    <cellStyle name="Обычный 6 3 5 3" xfId="1633"/>
    <cellStyle name="Обычный 6 3 5 3 2" xfId="1634"/>
    <cellStyle name="Обычный 6 3 5 3 2 2" xfId="1635"/>
    <cellStyle name="Обычный 6 3 5 3 3" xfId="1636"/>
    <cellStyle name="Обычный 6 3 5 4" xfId="1637"/>
    <cellStyle name="Обычный 6 3 5 4 2" xfId="1638"/>
    <cellStyle name="Обычный 6 3 5 4 2 2" xfId="1639"/>
    <cellStyle name="Обычный 6 3 5 4 3" xfId="1640"/>
    <cellStyle name="Обычный 6 3 5 5" xfId="1641"/>
    <cellStyle name="Обычный 6 3 5 5 2" xfId="1642"/>
    <cellStyle name="Обычный 6 3 5 6" xfId="1643"/>
    <cellStyle name="Обычный 6 3 6" xfId="1644"/>
    <cellStyle name="Обычный 6 3 6 2" xfId="1645"/>
    <cellStyle name="Обычный 6 3 6 2 2" xfId="1646"/>
    <cellStyle name="Обычный 6 3 6 3" xfId="1647"/>
    <cellStyle name="Обычный 6 3 7" xfId="1648"/>
    <cellStyle name="Обычный 6 3 7 2" xfId="1649"/>
    <cellStyle name="Обычный 6 3 7 2 2" xfId="1650"/>
    <cellStyle name="Обычный 6 3 7 3" xfId="1651"/>
    <cellStyle name="Обычный 6 3 8" xfId="1652"/>
    <cellStyle name="Обычный 6 3 8 2" xfId="1653"/>
    <cellStyle name="Обычный 6 3 8 2 2" xfId="1654"/>
    <cellStyle name="Обычный 6 3 8 3" xfId="1655"/>
    <cellStyle name="Обычный 6 3 9" xfId="1656"/>
    <cellStyle name="Обычный 6 3 9 2" xfId="1657"/>
    <cellStyle name="Обычный 6 4" xfId="1658"/>
    <cellStyle name="Обычный 6 4 2" xfId="1659"/>
    <cellStyle name="Обычный 6 4 3" xfId="1660"/>
    <cellStyle name="Обычный 6 5" xfId="1661"/>
    <cellStyle name="Обычный 6 5 10" xfId="1662"/>
    <cellStyle name="Обычный 6 5 11" xfId="1663"/>
    <cellStyle name="Обычный 6 5 12" xfId="1664"/>
    <cellStyle name="Обычный 6 5 2" xfId="1665"/>
    <cellStyle name="Обычный 6 5 2 2" xfId="1666"/>
    <cellStyle name="Обычный 6 5 2 2 2" xfId="1667"/>
    <cellStyle name="Обычный 6 5 2 2 2 2" xfId="1668"/>
    <cellStyle name="Обычный 6 5 2 2 3" xfId="1669"/>
    <cellStyle name="Обычный 6 5 2 3" xfId="1670"/>
    <cellStyle name="Обычный 6 5 2 3 2" xfId="1671"/>
    <cellStyle name="Обычный 6 5 2 3 2 2" xfId="1672"/>
    <cellStyle name="Обычный 6 5 2 3 3" xfId="1673"/>
    <cellStyle name="Обычный 6 5 2 4" xfId="1674"/>
    <cellStyle name="Обычный 6 5 2 4 2" xfId="1675"/>
    <cellStyle name="Обычный 6 5 2 4 2 2" xfId="1676"/>
    <cellStyle name="Обычный 6 5 2 4 3" xfId="1677"/>
    <cellStyle name="Обычный 6 5 2 5" xfId="1678"/>
    <cellStyle name="Обычный 6 5 2 5 2" xfId="1679"/>
    <cellStyle name="Обычный 6 5 2 6" xfId="1680"/>
    <cellStyle name="Обычный 6 5 3" xfId="1681"/>
    <cellStyle name="Обычный 6 5 3 2" xfId="1682"/>
    <cellStyle name="Обычный 6 5 3 2 2" xfId="1683"/>
    <cellStyle name="Обычный 6 5 3 2 2 2" xfId="1684"/>
    <cellStyle name="Обычный 6 5 3 2 3" xfId="1685"/>
    <cellStyle name="Обычный 6 5 3 3" xfId="1686"/>
    <cellStyle name="Обычный 6 5 3 3 2" xfId="1687"/>
    <cellStyle name="Обычный 6 5 3 3 2 2" xfId="1688"/>
    <cellStyle name="Обычный 6 5 3 3 3" xfId="1689"/>
    <cellStyle name="Обычный 6 5 3 4" xfId="1690"/>
    <cellStyle name="Обычный 6 5 3 4 2" xfId="1691"/>
    <cellStyle name="Обычный 6 5 3 4 2 2" xfId="1692"/>
    <cellStyle name="Обычный 6 5 3 4 3" xfId="1693"/>
    <cellStyle name="Обычный 6 5 3 5" xfId="1694"/>
    <cellStyle name="Обычный 6 5 3 5 2" xfId="1695"/>
    <cellStyle name="Обычный 6 5 3 6" xfId="1696"/>
    <cellStyle name="Обычный 6 5 4" xfId="1697"/>
    <cellStyle name="Обычный 6 5 4 2" xfId="1698"/>
    <cellStyle name="Обычный 6 5 4 2 2" xfId="1699"/>
    <cellStyle name="Обычный 6 5 4 2 2 2" xfId="1700"/>
    <cellStyle name="Обычный 6 5 4 2 3" xfId="1701"/>
    <cellStyle name="Обычный 6 5 4 3" xfId="1702"/>
    <cellStyle name="Обычный 6 5 4 3 2" xfId="1703"/>
    <cellStyle name="Обычный 6 5 4 3 2 2" xfId="1704"/>
    <cellStyle name="Обычный 6 5 4 3 3" xfId="1705"/>
    <cellStyle name="Обычный 6 5 4 4" xfId="1706"/>
    <cellStyle name="Обычный 6 5 4 4 2" xfId="1707"/>
    <cellStyle name="Обычный 6 5 4 4 2 2" xfId="1708"/>
    <cellStyle name="Обычный 6 5 4 4 3" xfId="1709"/>
    <cellStyle name="Обычный 6 5 4 5" xfId="1710"/>
    <cellStyle name="Обычный 6 5 4 5 2" xfId="1711"/>
    <cellStyle name="Обычный 6 5 4 6" xfId="1712"/>
    <cellStyle name="Обычный 6 5 5" xfId="1713"/>
    <cellStyle name="Обычный 6 5 5 2" xfId="1714"/>
    <cellStyle name="Обычный 6 5 5 2 2" xfId="1715"/>
    <cellStyle name="Обычный 6 5 5 2 2 2" xfId="1716"/>
    <cellStyle name="Обычный 6 5 5 2 3" xfId="1717"/>
    <cellStyle name="Обычный 6 5 5 3" xfId="1718"/>
    <cellStyle name="Обычный 6 5 5 3 2" xfId="1719"/>
    <cellStyle name="Обычный 6 5 5 3 2 2" xfId="1720"/>
    <cellStyle name="Обычный 6 5 5 3 3" xfId="1721"/>
    <cellStyle name="Обычный 6 5 5 4" xfId="1722"/>
    <cellStyle name="Обычный 6 5 5 4 2" xfId="1723"/>
    <cellStyle name="Обычный 6 5 5 4 2 2" xfId="1724"/>
    <cellStyle name="Обычный 6 5 5 4 3" xfId="1725"/>
    <cellStyle name="Обычный 6 5 5 5" xfId="1726"/>
    <cellStyle name="Обычный 6 5 5 5 2" xfId="1727"/>
    <cellStyle name="Обычный 6 5 5 6" xfId="1728"/>
    <cellStyle name="Обычный 6 5 6" xfId="1729"/>
    <cellStyle name="Обычный 6 5 6 2" xfId="1730"/>
    <cellStyle name="Обычный 6 5 6 2 2" xfId="1731"/>
    <cellStyle name="Обычный 6 5 6 3" xfId="1732"/>
    <cellStyle name="Обычный 6 5 7" xfId="1733"/>
    <cellStyle name="Обычный 6 5 7 2" xfId="1734"/>
    <cellStyle name="Обычный 6 5 7 2 2" xfId="1735"/>
    <cellStyle name="Обычный 6 5 7 3" xfId="1736"/>
    <cellStyle name="Обычный 6 5 8" xfId="1737"/>
    <cellStyle name="Обычный 6 5 8 2" xfId="1738"/>
    <cellStyle name="Обычный 6 5 8 2 2" xfId="1739"/>
    <cellStyle name="Обычный 6 5 8 3" xfId="1740"/>
    <cellStyle name="Обычный 6 5 9" xfId="1741"/>
    <cellStyle name="Обычный 6 5 9 2" xfId="1742"/>
    <cellStyle name="Обычный 6 6" xfId="1743"/>
    <cellStyle name="Обычный 6 6 2" xfId="1744"/>
    <cellStyle name="Обычный 6 6 2 2" xfId="1745"/>
    <cellStyle name="Обычный 6 6 2 2 2" xfId="1746"/>
    <cellStyle name="Обычный 6 6 2 3" xfId="1747"/>
    <cellStyle name="Обычный 6 6 3" xfId="1748"/>
    <cellStyle name="Обычный 6 6 4" xfId="1749"/>
    <cellStyle name="Обычный 6 7" xfId="1750"/>
    <cellStyle name="Обычный 6 7 2" xfId="1751"/>
    <cellStyle name="Обычный 6 7 2 2" xfId="1752"/>
    <cellStyle name="Обычный 6 7 2 2 2" xfId="1753"/>
    <cellStyle name="Обычный 6 7 2 3" xfId="1754"/>
    <cellStyle name="Обычный 6 7 3" xfId="1755"/>
    <cellStyle name="Обычный 6 7 3 2" xfId="1756"/>
    <cellStyle name="Обычный 6 7 3 2 2" xfId="1757"/>
    <cellStyle name="Обычный 6 7 3 3" xfId="1758"/>
    <cellStyle name="Обычный 6 7 4" xfId="1759"/>
    <cellStyle name="Обычный 6 7 4 2" xfId="1760"/>
    <cellStyle name="Обычный 6 7 4 2 2" xfId="1761"/>
    <cellStyle name="Обычный 6 7 4 3" xfId="1762"/>
    <cellStyle name="Обычный 6 7 5" xfId="1763"/>
    <cellStyle name="Обычный 6 7 5 2" xfId="1764"/>
    <cellStyle name="Обычный 6 7 6" xfId="1765"/>
    <cellStyle name="Обычный 6 7 7" xfId="1766"/>
    <cellStyle name="Обычный 6 7 8" xfId="1767"/>
    <cellStyle name="Обычный 6 8" xfId="1768"/>
    <cellStyle name="Обычный 6 8 2" xfId="1769"/>
    <cellStyle name="Обычный 6 8 2 2" xfId="1770"/>
    <cellStyle name="Обычный 6 8 2 2 2" xfId="1771"/>
    <cellStyle name="Обычный 6 8 2 3" xfId="1772"/>
    <cellStyle name="Обычный 6 8 3" xfId="1773"/>
    <cellStyle name="Обычный 6 8 3 2" xfId="1774"/>
    <cellStyle name="Обычный 6 8 3 2 2" xfId="1775"/>
    <cellStyle name="Обычный 6 8 3 3" xfId="1776"/>
    <cellStyle name="Обычный 6 8 4" xfId="1777"/>
    <cellStyle name="Обычный 6 8 4 2" xfId="1778"/>
    <cellStyle name="Обычный 6 8 4 2 2" xfId="1779"/>
    <cellStyle name="Обычный 6 8 4 3" xfId="1780"/>
    <cellStyle name="Обычный 6 8 5" xfId="1781"/>
    <cellStyle name="Обычный 6 8 5 2" xfId="1782"/>
    <cellStyle name="Обычный 6 8 6" xfId="1783"/>
    <cellStyle name="Обычный 6 9" xfId="1784"/>
    <cellStyle name="Обычный 6 9 2" xfId="1785"/>
    <cellStyle name="Обычный 6 9 2 2" xfId="1786"/>
    <cellStyle name="Обычный 6 9 2 2 2" xfId="1787"/>
    <cellStyle name="Обычный 6 9 2 3" xfId="1788"/>
    <cellStyle name="Обычный 6 9 3" xfId="1789"/>
    <cellStyle name="Обычный 6 9 3 2" xfId="1790"/>
    <cellStyle name="Обычный 6 9 3 2 2" xfId="1791"/>
    <cellStyle name="Обычный 6 9 3 3" xfId="1792"/>
    <cellStyle name="Обычный 6 9 4" xfId="1793"/>
    <cellStyle name="Обычный 6 9 4 2" xfId="1794"/>
    <cellStyle name="Обычный 6 9 4 2 2" xfId="1795"/>
    <cellStyle name="Обычный 6 9 4 3" xfId="1796"/>
    <cellStyle name="Обычный 6 9 5" xfId="1797"/>
    <cellStyle name="Обычный 6 9 5 2" xfId="1798"/>
    <cellStyle name="Обычный 6 9 6" xfId="1799"/>
    <cellStyle name="Обычный 7" xfId="1800"/>
    <cellStyle name="Обычный 7 10" xfId="1801"/>
    <cellStyle name="Обычный 7 10 2" xfId="1802"/>
    <cellStyle name="Обычный 7 10 2 2" xfId="1803"/>
    <cellStyle name="Обычный 7 10 3" xfId="1804"/>
    <cellStyle name="Обычный 7 11" xfId="1805"/>
    <cellStyle name="Обычный 7 11 2" xfId="1806"/>
    <cellStyle name="Обычный 7 11 2 2" xfId="1807"/>
    <cellStyle name="Обычный 7 11 3" xfId="1808"/>
    <cellStyle name="Обычный 7 12" xfId="1809"/>
    <cellStyle name="Обычный 7 12 2" xfId="1810"/>
    <cellStyle name="Обычный 7 12 2 2" xfId="1811"/>
    <cellStyle name="Обычный 7 12 3" xfId="1812"/>
    <cellStyle name="Обычный 7 13" xfId="1813"/>
    <cellStyle name="Обычный 7 13 2" xfId="1814"/>
    <cellStyle name="Обычный 7 14" xfId="1815"/>
    <cellStyle name="Обычный 7 15" xfId="1816"/>
    <cellStyle name="Обычный 7 16" xfId="1817"/>
    <cellStyle name="Обычный 7 2" xfId="1818"/>
    <cellStyle name="Обычный 7 2 10" xfId="1819"/>
    <cellStyle name="Обычный 7 2 11" xfId="1820"/>
    <cellStyle name="Обычный 7 2 12" xfId="1821"/>
    <cellStyle name="Обычный 7 2 2" xfId="1822"/>
    <cellStyle name="Обычный 7 2 2 2" xfId="1823"/>
    <cellStyle name="Обычный 7 2 2 2 2" xfId="1824"/>
    <cellStyle name="Обычный 7 2 2 2 2 2" xfId="1825"/>
    <cellStyle name="Обычный 7 2 2 2 3" xfId="1826"/>
    <cellStyle name="Обычный 7 2 2 3" xfId="1827"/>
    <cellStyle name="Обычный 7 2 2 3 2" xfId="1828"/>
    <cellStyle name="Обычный 7 2 2 3 2 2" xfId="1829"/>
    <cellStyle name="Обычный 7 2 2 3 3" xfId="1830"/>
    <cellStyle name="Обычный 7 2 2 4" xfId="1831"/>
    <cellStyle name="Обычный 7 2 2 4 2" xfId="1832"/>
    <cellStyle name="Обычный 7 2 2 4 2 2" xfId="1833"/>
    <cellStyle name="Обычный 7 2 2 4 3" xfId="1834"/>
    <cellStyle name="Обычный 7 2 2 5" xfId="1835"/>
    <cellStyle name="Обычный 7 2 2 5 2" xfId="1836"/>
    <cellStyle name="Обычный 7 2 2 6" xfId="1837"/>
    <cellStyle name="Обычный 7 2 3" xfId="1838"/>
    <cellStyle name="Обычный 7 2 3 2" xfId="1839"/>
    <cellStyle name="Обычный 7 2 3 2 2" xfId="1840"/>
    <cellStyle name="Обычный 7 2 3 2 2 2" xfId="1841"/>
    <cellStyle name="Обычный 7 2 3 2 3" xfId="1842"/>
    <cellStyle name="Обычный 7 2 3 3" xfId="1843"/>
    <cellStyle name="Обычный 7 2 3 3 2" xfId="1844"/>
    <cellStyle name="Обычный 7 2 3 3 2 2" xfId="1845"/>
    <cellStyle name="Обычный 7 2 3 3 3" xfId="1846"/>
    <cellStyle name="Обычный 7 2 3 4" xfId="1847"/>
    <cellStyle name="Обычный 7 2 3 4 2" xfId="1848"/>
    <cellStyle name="Обычный 7 2 3 4 2 2" xfId="1849"/>
    <cellStyle name="Обычный 7 2 3 4 3" xfId="1850"/>
    <cellStyle name="Обычный 7 2 3 5" xfId="1851"/>
    <cellStyle name="Обычный 7 2 3 5 2" xfId="1852"/>
    <cellStyle name="Обычный 7 2 3 6" xfId="1853"/>
    <cellStyle name="Обычный 7 2 4" xfId="1854"/>
    <cellStyle name="Обычный 7 2 4 2" xfId="1855"/>
    <cellStyle name="Обычный 7 2 4 2 2" xfId="1856"/>
    <cellStyle name="Обычный 7 2 4 2 2 2" xfId="1857"/>
    <cellStyle name="Обычный 7 2 4 2 3" xfId="1858"/>
    <cellStyle name="Обычный 7 2 4 3" xfId="1859"/>
    <cellStyle name="Обычный 7 2 4 3 2" xfId="1860"/>
    <cellStyle name="Обычный 7 2 4 3 2 2" xfId="1861"/>
    <cellStyle name="Обычный 7 2 4 3 3" xfId="1862"/>
    <cellStyle name="Обычный 7 2 4 4" xfId="1863"/>
    <cellStyle name="Обычный 7 2 4 4 2" xfId="1864"/>
    <cellStyle name="Обычный 7 2 4 4 2 2" xfId="1865"/>
    <cellStyle name="Обычный 7 2 4 4 3" xfId="1866"/>
    <cellStyle name="Обычный 7 2 4 5" xfId="1867"/>
    <cellStyle name="Обычный 7 2 4 5 2" xfId="1868"/>
    <cellStyle name="Обычный 7 2 4 6" xfId="1869"/>
    <cellStyle name="Обычный 7 2 5" xfId="1870"/>
    <cellStyle name="Обычный 7 2 5 2" xfId="1871"/>
    <cellStyle name="Обычный 7 2 5 2 2" xfId="1872"/>
    <cellStyle name="Обычный 7 2 5 2 2 2" xfId="1873"/>
    <cellStyle name="Обычный 7 2 5 2 3" xfId="1874"/>
    <cellStyle name="Обычный 7 2 5 3" xfId="1875"/>
    <cellStyle name="Обычный 7 2 5 3 2" xfId="1876"/>
    <cellStyle name="Обычный 7 2 5 3 2 2" xfId="1877"/>
    <cellStyle name="Обычный 7 2 5 3 3" xfId="1878"/>
    <cellStyle name="Обычный 7 2 5 4" xfId="1879"/>
    <cellStyle name="Обычный 7 2 5 4 2" xfId="1880"/>
    <cellStyle name="Обычный 7 2 5 4 2 2" xfId="1881"/>
    <cellStyle name="Обычный 7 2 5 4 3" xfId="1882"/>
    <cellStyle name="Обычный 7 2 5 5" xfId="1883"/>
    <cellStyle name="Обычный 7 2 5 5 2" xfId="1884"/>
    <cellStyle name="Обычный 7 2 5 6" xfId="1885"/>
    <cellStyle name="Обычный 7 2 6" xfId="1886"/>
    <cellStyle name="Обычный 7 2 6 2" xfId="1887"/>
    <cellStyle name="Обычный 7 2 6 2 2" xfId="1888"/>
    <cellStyle name="Обычный 7 2 6 3" xfId="1889"/>
    <cellStyle name="Обычный 7 2 7" xfId="1890"/>
    <cellStyle name="Обычный 7 2 7 2" xfId="1891"/>
    <cellStyle name="Обычный 7 2 7 2 2" xfId="1892"/>
    <cellStyle name="Обычный 7 2 7 3" xfId="1893"/>
    <cellStyle name="Обычный 7 2 8" xfId="1894"/>
    <cellStyle name="Обычный 7 2 8 2" xfId="1895"/>
    <cellStyle name="Обычный 7 2 8 2 2" xfId="1896"/>
    <cellStyle name="Обычный 7 2 8 3" xfId="1897"/>
    <cellStyle name="Обычный 7 2 9" xfId="1898"/>
    <cellStyle name="Обычный 7 2 9 2" xfId="1899"/>
    <cellStyle name="Обычный 7 3" xfId="1900"/>
    <cellStyle name="Обычный 7 3 10" xfId="1901"/>
    <cellStyle name="Обычный 7 3 11" xfId="1902"/>
    <cellStyle name="Обычный 7 3 12" xfId="1903"/>
    <cellStyle name="Обычный 7 3 2" xfId="1904"/>
    <cellStyle name="Обычный 7 3 2 2" xfId="1905"/>
    <cellStyle name="Обычный 7 3 2 2 2" xfId="1906"/>
    <cellStyle name="Обычный 7 3 2 2 2 2" xfId="1907"/>
    <cellStyle name="Обычный 7 3 2 2 3" xfId="1908"/>
    <cellStyle name="Обычный 7 3 2 3" xfId="1909"/>
    <cellStyle name="Обычный 7 3 2 3 2" xfId="1910"/>
    <cellStyle name="Обычный 7 3 2 3 2 2" xfId="1911"/>
    <cellStyle name="Обычный 7 3 2 3 3" xfId="1912"/>
    <cellStyle name="Обычный 7 3 2 4" xfId="1913"/>
    <cellStyle name="Обычный 7 3 2 4 2" xfId="1914"/>
    <cellStyle name="Обычный 7 3 2 4 2 2" xfId="1915"/>
    <cellStyle name="Обычный 7 3 2 4 3" xfId="1916"/>
    <cellStyle name="Обычный 7 3 2 5" xfId="1917"/>
    <cellStyle name="Обычный 7 3 2 5 2" xfId="1918"/>
    <cellStyle name="Обычный 7 3 2 6" xfId="1919"/>
    <cellStyle name="Обычный 7 3 3" xfId="1920"/>
    <cellStyle name="Обычный 7 3 3 2" xfId="1921"/>
    <cellStyle name="Обычный 7 3 3 2 2" xfId="1922"/>
    <cellStyle name="Обычный 7 3 3 2 2 2" xfId="1923"/>
    <cellStyle name="Обычный 7 3 3 2 3" xfId="1924"/>
    <cellStyle name="Обычный 7 3 3 3" xfId="1925"/>
    <cellStyle name="Обычный 7 3 3 3 2" xfId="1926"/>
    <cellStyle name="Обычный 7 3 3 3 2 2" xfId="1927"/>
    <cellStyle name="Обычный 7 3 3 3 3" xfId="1928"/>
    <cellStyle name="Обычный 7 3 3 4" xfId="1929"/>
    <cellStyle name="Обычный 7 3 3 4 2" xfId="1930"/>
    <cellStyle name="Обычный 7 3 3 4 2 2" xfId="1931"/>
    <cellStyle name="Обычный 7 3 3 4 3" xfId="1932"/>
    <cellStyle name="Обычный 7 3 3 5" xfId="1933"/>
    <cellStyle name="Обычный 7 3 3 5 2" xfId="1934"/>
    <cellStyle name="Обычный 7 3 3 6" xfId="1935"/>
    <cellStyle name="Обычный 7 3 4" xfId="1936"/>
    <cellStyle name="Обычный 7 3 4 2" xfId="1937"/>
    <cellStyle name="Обычный 7 3 4 2 2" xfId="1938"/>
    <cellStyle name="Обычный 7 3 4 2 2 2" xfId="1939"/>
    <cellStyle name="Обычный 7 3 4 2 3" xfId="1940"/>
    <cellStyle name="Обычный 7 3 4 3" xfId="1941"/>
    <cellStyle name="Обычный 7 3 4 3 2" xfId="1942"/>
    <cellStyle name="Обычный 7 3 4 3 2 2" xfId="1943"/>
    <cellStyle name="Обычный 7 3 4 3 3" xfId="1944"/>
    <cellStyle name="Обычный 7 3 4 4" xfId="1945"/>
    <cellStyle name="Обычный 7 3 4 4 2" xfId="1946"/>
    <cellStyle name="Обычный 7 3 4 4 2 2" xfId="1947"/>
    <cellStyle name="Обычный 7 3 4 4 3" xfId="1948"/>
    <cellStyle name="Обычный 7 3 4 5" xfId="1949"/>
    <cellStyle name="Обычный 7 3 4 5 2" xfId="1950"/>
    <cellStyle name="Обычный 7 3 4 6" xfId="1951"/>
    <cellStyle name="Обычный 7 3 5" xfId="1952"/>
    <cellStyle name="Обычный 7 3 5 2" xfId="1953"/>
    <cellStyle name="Обычный 7 3 5 2 2" xfId="1954"/>
    <cellStyle name="Обычный 7 3 5 2 2 2" xfId="1955"/>
    <cellStyle name="Обычный 7 3 5 2 3" xfId="1956"/>
    <cellStyle name="Обычный 7 3 5 3" xfId="1957"/>
    <cellStyle name="Обычный 7 3 5 3 2" xfId="1958"/>
    <cellStyle name="Обычный 7 3 5 3 2 2" xfId="1959"/>
    <cellStyle name="Обычный 7 3 5 3 3" xfId="1960"/>
    <cellStyle name="Обычный 7 3 5 4" xfId="1961"/>
    <cellStyle name="Обычный 7 3 5 4 2" xfId="1962"/>
    <cellStyle name="Обычный 7 3 5 4 2 2" xfId="1963"/>
    <cellStyle name="Обычный 7 3 5 4 3" xfId="1964"/>
    <cellStyle name="Обычный 7 3 5 5" xfId="1965"/>
    <cellStyle name="Обычный 7 3 5 5 2" xfId="1966"/>
    <cellStyle name="Обычный 7 3 5 6" xfId="1967"/>
    <cellStyle name="Обычный 7 3 6" xfId="1968"/>
    <cellStyle name="Обычный 7 3 6 2" xfId="1969"/>
    <cellStyle name="Обычный 7 3 6 2 2" xfId="1970"/>
    <cellStyle name="Обычный 7 3 6 3" xfId="1971"/>
    <cellStyle name="Обычный 7 3 7" xfId="1972"/>
    <cellStyle name="Обычный 7 3 7 2" xfId="1973"/>
    <cellStyle name="Обычный 7 3 7 2 2" xfId="1974"/>
    <cellStyle name="Обычный 7 3 7 3" xfId="1975"/>
    <cellStyle name="Обычный 7 3 8" xfId="1976"/>
    <cellStyle name="Обычный 7 3 8 2" xfId="1977"/>
    <cellStyle name="Обычный 7 3 8 2 2" xfId="1978"/>
    <cellStyle name="Обычный 7 3 8 3" xfId="1979"/>
    <cellStyle name="Обычный 7 3 9" xfId="1980"/>
    <cellStyle name="Обычный 7 3 9 2" xfId="1981"/>
    <cellStyle name="Обычный 7 4" xfId="1982"/>
    <cellStyle name="Обычный 7 4 2" xfId="1983"/>
    <cellStyle name="Обычный 7 4 3" xfId="1984"/>
    <cellStyle name="Обычный 7 5" xfId="1985"/>
    <cellStyle name="Обычный 7 5 10" xfId="1986"/>
    <cellStyle name="Обычный 7 5 11" xfId="1987"/>
    <cellStyle name="Обычный 7 5 12" xfId="1988"/>
    <cellStyle name="Обычный 7 5 2" xfId="1989"/>
    <cellStyle name="Обычный 7 5 2 2" xfId="1990"/>
    <cellStyle name="Обычный 7 5 2 2 2" xfId="1991"/>
    <cellStyle name="Обычный 7 5 2 2 2 2" xfId="1992"/>
    <cellStyle name="Обычный 7 5 2 2 3" xfId="1993"/>
    <cellStyle name="Обычный 7 5 2 3" xfId="1994"/>
    <cellStyle name="Обычный 7 5 2 3 2" xfId="1995"/>
    <cellStyle name="Обычный 7 5 2 3 2 2" xfId="1996"/>
    <cellStyle name="Обычный 7 5 2 3 3" xfId="1997"/>
    <cellStyle name="Обычный 7 5 2 4" xfId="1998"/>
    <cellStyle name="Обычный 7 5 2 4 2" xfId="1999"/>
    <cellStyle name="Обычный 7 5 2 4 2 2" xfId="2000"/>
    <cellStyle name="Обычный 7 5 2 4 3" xfId="2001"/>
    <cellStyle name="Обычный 7 5 2 5" xfId="2002"/>
    <cellStyle name="Обычный 7 5 2 5 2" xfId="2003"/>
    <cellStyle name="Обычный 7 5 2 6" xfId="2004"/>
    <cellStyle name="Обычный 7 5 3" xfId="2005"/>
    <cellStyle name="Обычный 7 5 3 2" xfId="2006"/>
    <cellStyle name="Обычный 7 5 3 2 2" xfId="2007"/>
    <cellStyle name="Обычный 7 5 3 2 2 2" xfId="2008"/>
    <cellStyle name="Обычный 7 5 3 2 3" xfId="2009"/>
    <cellStyle name="Обычный 7 5 3 3" xfId="2010"/>
    <cellStyle name="Обычный 7 5 3 3 2" xfId="2011"/>
    <cellStyle name="Обычный 7 5 3 3 2 2" xfId="2012"/>
    <cellStyle name="Обычный 7 5 3 3 3" xfId="2013"/>
    <cellStyle name="Обычный 7 5 3 4" xfId="2014"/>
    <cellStyle name="Обычный 7 5 3 4 2" xfId="2015"/>
    <cellStyle name="Обычный 7 5 3 4 2 2" xfId="2016"/>
    <cellStyle name="Обычный 7 5 3 4 3" xfId="2017"/>
    <cellStyle name="Обычный 7 5 3 5" xfId="2018"/>
    <cellStyle name="Обычный 7 5 3 5 2" xfId="2019"/>
    <cellStyle name="Обычный 7 5 3 6" xfId="2020"/>
    <cellStyle name="Обычный 7 5 4" xfId="2021"/>
    <cellStyle name="Обычный 7 5 4 2" xfId="2022"/>
    <cellStyle name="Обычный 7 5 4 2 2" xfId="2023"/>
    <cellStyle name="Обычный 7 5 4 2 2 2" xfId="2024"/>
    <cellStyle name="Обычный 7 5 4 2 3" xfId="2025"/>
    <cellStyle name="Обычный 7 5 4 3" xfId="2026"/>
    <cellStyle name="Обычный 7 5 4 3 2" xfId="2027"/>
    <cellStyle name="Обычный 7 5 4 3 2 2" xfId="2028"/>
    <cellStyle name="Обычный 7 5 4 3 3" xfId="2029"/>
    <cellStyle name="Обычный 7 5 4 4" xfId="2030"/>
    <cellStyle name="Обычный 7 5 4 4 2" xfId="2031"/>
    <cellStyle name="Обычный 7 5 4 4 2 2" xfId="2032"/>
    <cellStyle name="Обычный 7 5 4 4 3" xfId="2033"/>
    <cellStyle name="Обычный 7 5 4 5" xfId="2034"/>
    <cellStyle name="Обычный 7 5 4 5 2" xfId="2035"/>
    <cellStyle name="Обычный 7 5 4 6" xfId="2036"/>
    <cellStyle name="Обычный 7 5 5" xfId="2037"/>
    <cellStyle name="Обычный 7 5 5 2" xfId="2038"/>
    <cellStyle name="Обычный 7 5 5 2 2" xfId="2039"/>
    <cellStyle name="Обычный 7 5 5 2 2 2" xfId="2040"/>
    <cellStyle name="Обычный 7 5 5 2 3" xfId="2041"/>
    <cellStyle name="Обычный 7 5 5 3" xfId="2042"/>
    <cellStyle name="Обычный 7 5 5 3 2" xfId="2043"/>
    <cellStyle name="Обычный 7 5 5 3 2 2" xfId="2044"/>
    <cellStyle name="Обычный 7 5 5 3 3" xfId="2045"/>
    <cellStyle name="Обычный 7 5 5 4" xfId="2046"/>
    <cellStyle name="Обычный 7 5 5 4 2" xfId="2047"/>
    <cellStyle name="Обычный 7 5 5 4 2 2" xfId="2048"/>
    <cellStyle name="Обычный 7 5 5 4 3" xfId="2049"/>
    <cellStyle name="Обычный 7 5 5 5" xfId="2050"/>
    <cellStyle name="Обычный 7 5 5 5 2" xfId="2051"/>
    <cellStyle name="Обычный 7 5 5 6" xfId="2052"/>
    <cellStyle name="Обычный 7 5 6" xfId="2053"/>
    <cellStyle name="Обычный 7 5 6 2" xfId="2054"/>
    <cellStyle name="Обычный 7 5 6 2 2" xfId="2055"/>
    <cellStyle name="Обычный 7 5 6 3" xfId="2056"/>
    <cellStyle name="Обычный 7 5 7" xfId="2057"/>
    <cellStyle name="Обычный 7 5 7 2" xfId="2058"/>
    <cellStyle name="Обычный 7 5 7 2 2" xfId="2059"/>
    <cellStyle name="Обычный 7 5 7 3" xfId="2060"/>
    <cellStyle name="Обычный 7 5 8" xfId="2061"/>
    <cellStyle name="Обычный 7 5 8 2" xfId="2062"/>
    <cellStyle name="Обычный 7 5 8 2 2" xfId="2063"/>
    <cellStyle name="Обычный 7 5 8 3" xfId="2064"/>
    <cellStyle name="Обычный 7 5 9" xfId="2065"/>
    <cellStyle name="Обычный 7 5 9 2" xfId="2066"/>
    <cellStyle name="Обычный 7 6" xfId="2067"/>
    <cellStyle name="Обычный 7 6 2" xfId="2068"/>
    <cellStyle name="Обычный 7 6 2 2" xfId="2069"/>
    <cellStyle name="Обычный 7 6 2 2 2" xfId="2070"/>
    <cellStyle name="Обычный 7 6 2 3" xfId="2071"/>
    <cellStyle name="Обычный 7 6 3" xfId="2072"/>
    <cellStyle name="Обычный 7 6 3 2" xfId="2073"/>
    <cellStyle name="Обычный 7 6 3 2 2" xfId="2074"/>
    <cellStyle name="Обычный 7 6 3 3" xfId="2075"/>
    <cellStyle name="Обычный 7 6 4" xfId="2076"/>
    <cellStyle name="Обычный 7 6 4 2" xfId="2077"/>
    <cellStyle name="Обычный 7 6 4 2 2" xfId="2078"/>
    <cellStyle name="Обычный 7 6 4 3" xfId="2079"/>
    <cellStyle name="Обычный 7 6 5" xfId="2080"/>
    <cellStyle name="Обычный 7 6 5 2" xfId="2081"/>
    <cellStyle name="Обычный 7 6 6" xfId="2082"/>
    <cellStyle name="Обычный 7 6 7" xfId="2083"/>
    <cellStyle name="Обычный 7 6 8" xfId="2084"/>
    <cellStyle name="Обычный 7 7" xfId="2085"/>
    <cellStyle name="Обычный 7 7 2" xfId="2086"/>
    <cellStyle name="Обычный 7 7 2 2" xfId="2087"/>
    <cellStyle name="Обычный 7 7 2 2 2" xfId="2088"/>
    <cellStyle name="Обычный 7 7 2 3" xfId="2089"/>
    <cellStyle name="Обычный 7 7 3" xfId="2090"/>
    <cellStyle name="Обычный 7 7 3 2" xfId="2091"/>
    <cellStyle name="Обычный 7 7 3 2 2" xfId="2092"/>
    <cellStyle name="Обычный 7 7 3 3" xfId="2093"/>
    <cellStyle name="Обычный 7 7 4" xfId="2094"/>
    <cellStyle name="Обычный 7 7 4 2" xfId="2095"/>
    <cellStyle name="Обычный 7 7 4 2 2" xfId="2096"/>
    <cellStyle name="Обычный 7 7 4 3" xfId="2097"/>
    <cellStyle name="Обычный 7 7 5" xfId="2098"/>
    <cellStyle name="Обычный 7 7 5 2" xfId="2099"/>
    <cellStyle name="Обычный 7 7 6" xfId="2100"/>
    <cellStyle name="Обычный 7 7 7" xfId="2101"/>
    <cellStyle name="Обычный 7 7 8" xfId="2102"/>
    <cellStyle name="Обычный 7 8" xfId="2103"/>
    <cellStyle name="Обычный 7 8 2" xfId="2104"/>
    <cellStyle name="Обычный 7 8 2 2" xfId="2105"/>
    <cellStyle name="Обычный 7 8 2 2 2" xfId="2106"/>
    <cellStyle name="Обычный 7 8 2 3" xfId="2107"/>
    <cellStyle name="Обычный 7 8 3" xfId="2108"/>
    <cellStyle name="Обычный 7 8 3 2" xfId="2109"/>
    <cellStyle name="Обычный 7 8 3 2 2" xfId="2110"/>
    <cellStyle name="Обычный 7 8 3 3" xfId="2111"/>
    <cellStyle name="Обычный 7 8 4" xfId="2112"/>
    <cellStyle name="Обычный 7 8 4 2" xfId="2113"/>
    <cellStyle name="Обычный 7 8 4 2 2" xfId="2114"/>
    <cellStyle name="Обычный 7 8 4 3" xfId="2115"/>
    <cellStyle name="Обычный 7 8 5" xfId="2116"/>
    <cellStyle name="Обычный 7 8 5 2" xfId="2117"/>
    <cellStyle name="Обычный 7 8 6" xfId="2118"/>
    <cellStyle name="Обычный 7 9" xfId="2119"/>
    <cellStyle name="Обычный 7 9 2" xfId="2120"/>
    <cellStyle name="Обычный 7 9 2 2" xfId="2121"/>
    <cellStyle name="Обычный 7 9 2 2 2" xfId="2122"/>
    <cellStyle name="Обычный 7 9 2 3" xfId="2123"/>
    <cellStyle name="Обычный 7 9 3" xfId="2124"/>
    <cellStyle name="Обычный 7 9 3 2" xfId="2125"/>
    <cellStyle name="Обычный 7 9 3 2 2" xfId="2126"/>
    <cellStyle name="Обычный 7 9 3 3" xfId="2127"/>
    <cellStyle name="Обычный 7 9 4" xfId="2128"/>
    <cellStyle name="Обычный 7 9 4 2" xfId="2129"/>
    <cellStyle name="Обычный 7 9 4 2 2" xfId="2130"/>
    <cellStyle name="Обычный 7 9 4 3" xfId="2131"/>
    <cellStyle name="Обычный 7 9 5" xfId="2132"/>
    <cellStyle name="Обычный 7 9 5 2" xfId="2133"/>
    <cellStyle name="Обычный 7 9 6" xfId="2134"/>
    <cellStyle name="Обычный 8" xfId="2135"/>
    <cellStyle name="Обычный 8 10" xfId="2136"/>
    <cellStyle name="Обычный 8 10 2" xfId="2137"/>
    <cellStyle name="Обычный 8 11" xfId="2138"/>
    <cellStyle name="Обычный 8 12" xfId="2139"/>
    <cellStyle name="Обычный 8 13" xfId="2140"/>
    <cellStyle name="Обычный 8 2" xfId="2141"/>
    <cellStyle name="Обычный 8 2 10" xfId="2142"/>
    <cellStyle name="Обычный 8 2 11" xfId="2143"/>
    <cellStyle name="Обычный 8 2 12" xfId="2144"/>
    <cellStyle name="Обычный 8 2 2" xfId="2145"/>
    <cellStyle name="Обычный 8 2 2 2" xfId="2146"/>
    <cellStyle name="Обычный 8 2 2 2 2" xfId="2147"/>
    <cellStyle name="Обычный 8 2 2 2 2 2" xfId="2148"/>
    <cellStyle name="Обычный 8 2 2 2 3" xfId="2149"/>
    <cellStyle name="Обычный 8 2 2 3" xfId="2150"/>
    <cellStyle name="Обычный 8 2 2 3 2" xfId="2151"/>
    <cellStyle name="Обычный 8 2 2 3 2 2" xfId="2152"/>
    <cellStyle name="Обычный 8 2 2 3 3" xfId="2153"/>
    <cellStyle name="Обычный 8 2 2 4" xfId="2154"/>
    <cellStyle name="Обычный 8 2 2 4 2" xfId="2155"/>
    <cellStyle name="Обычный 8 2 2 4 2 2" xfId="2156"/>
    <cellStyle name="Обычный 8 2 2 4 3" xfId="2157"/>
    <cellStyle name="Обычный 8 2 2 5" xfId="2158"/>
    <cellStyle name="Обычный 8 2 2 5 2" xfId="2159"/>
    <cellStyle name="Обычный 8 2 2 6" xfId="2160"/>
    <cellStyle name="Обычный 8 2 3" xfId="2161"/>
    <cellStyle name="Обычный 8 2 3 2" xfId="2162"/>
    <cellStyle name="Обычный 8 2 3 2 2" xfId="2163"/>
    <cellStyle name="Обычный 8 2 3 2 2 2" xfId="2164"/>
    <cellStyle name="Обычный 8 2 3 2 3" xfId="2165"/>
    <cellStyle name="Обычный 8 2 3 3" xfId="2166"/>
    <cellStyle name="Обычный 8 2 3 3 2" xfId="2167"/>
    <cellStyle name="Обычный 8 2 3 3 2 2" xfId="2168"/>
    <cellStyle name="Обычный 8 2 3 3 3" xfId="2169"/>
    <cellStyle name="Обычный 8 2 3 4" xfId="2170"/>
    <cellStyle name="Обычный 8 2 3 4 2" xfId="2171"/>
    <cellStyle name="Обычный 8 2 3 4 2 2" xfId="2172"/>
    <cellStyle name="Обычный 8 2 3 4 3" xfId="2173"/>
    <cellStyle name="Обычный 8 2 3 5" xfId="2174"/>
    <cellStyle name="Обычный 8 2 3 5 2" xfId="2175"/>
    <cellStyle name="Обычный 8 2 3 6" xfId="2176"/>
    <cellStyle name="Обычный 8 2 4" xfId="2177"/>
    <cellStyle name="Обычный 8 2 4 2" xfId="2178"/>
    <cellStyle name="Обычный 8 2 4 2 2" xfId="2179"/>
    <cellStyle name="Обычный 8 2 4 2 2 2" xfId="2180"/>
    <cellStyle name="Обычный 8 2 4 2 3" xfId="2181"/>
    <cellStyle name="Обычный 8 2 4 3" xfId="2182"/>
    <cellStyle name="Обычный 8 2 4 3 2" xfId="2183"/>
    <cellStyle name="Обычный 8 2 4 3 2 2" xfId="2184"/>
    <cellStyle name="Обычный 8 2 4 3 3" xfId="2185"/>
    <cellStyle name="Обычный 8 2 4 4" xfId="2186"/>
    <cellStyle name="Обычный 8 2 4 4 2" xfId="2187"/>
    <cellStyle name="Обычный 8 2 4 4 2 2" xfId="2188"/>
    <cellStyle name="Обычный 8 2 4 4 3" xfId="2189"/>
    <cellStyle name="Обычный 8 2 4 5" xfId="2190"/>
    <cellStyle name="Обычный 8 2 4 5 2" xfId="2191"/>
    <cellStyle name="Обычный 8 2 4 6" xfId="2192"/>
    <cellStyle name="Обычный 8 2 5" xfId="2193"/>
    <cellStyle name="Обычный 8 2 5 2" xfId="2194"/>
    <cellStyle name="Обычный 8 2 5 2 2" xfId="2195"/>
    <cellStyle name="Обычный 8 2 5 2 2 2" xfId="2196"/>
    <cellStyle name="Обычный 8 2 5 2 3" xfId="2197"/>
    <cellStyle name="Обычный 8 2 5 3" xfId="2198"/>
    <cellStyle name="Обычный 8 2 5 3 2" xfId="2199"/>
    <cellStyle name="Обычный 8 2 5 3 2 2" xfId="2200"/>
    <cellStyle name="Обычный 8 2 5 3 3" xfId="2201"/>
    <cellStyle name="Обычный 8 2 5 4" xfId="2202"/>
    <cellStyle name="Обычный 8 2 5 4 2" xfId="2203"/>
    <cellStyle name="Обычный 8 2 5 4 2 2" xfId="2204"/>
    <cellStyle name="Обычный 8 2 5 4 3" xfId="2205"/>
    <cellStyle name="Обычный 8 2 5 5" xfId="2206"/>
    <cellStyle name="Обычный 8 2 5 5 2" xfId="2207"/>
    <cellStyle name="Обычный 8 2 5 6" xfId="2208"/>
    <cellStyle name="Обычный 8 2 6" xfId="2209"/>
    <cellStyle name="Обычный 8 2 6 2" xfId="2210"/>
    <cellStyle name="Обычный 8 2 6 2 2" xfId="2211"/>
    <cellStyle name="Обычный 8 2 6 3" xfId="2212"/>
    <cellStyle name="Обычный 8 2 7" xfId="2213"/>
    <cellStyle name="Обычный 8 2 7 2" xfId="2214"/>
    <cellStyle name="Обычный 8 2 7 2 2" xfId="2215"/>
    <cellStyle name="Обычный 8 2 7 3" xfId="2216"/>
    <cellStyle name="Обычный 8 2 8" xfId="2217"/>
    <cellStyle name="Обычный 8 2 8 2" xfId="2218"/>
    <cellStyle name="Обычный 8 2 8 2 2" xfId="2219"/>
    <cellStyle name="Обычный 8 2 8 3" xfId="2220"/>
    <cellStyle name="Обычный 8 2 9" xfId="2221"/>
    <cellStyle name="Обычный 8 2 9 2" xfId="2222"/>
    <cellStyle name="Обычный 8 3" xfId="2223"/>
    <cellStyle name="Обычный 8 3 2" xfId="2224"/>
    <cellStyle name="Обычный 8 3 2 2" xfId="2225"/>
    <cellStyle name="Обычный 8 3 2 2 2" xfId="2226"/>
    <cellStyle name="Обычный 8 3 2 3" xfId="2227"/>
    <cellStyle name="Обычный 8 3 3" xfId="2228"/>
    <cellStyle name="Обычный 8 3 3 2" xfId="2229"/>
    <cellStyle name="Обычный 8 3 3 2 2" xfId="2230"/>
    <cellStyle name="Обычный 8 3 3 3" xfId="2231"/>
    <cellStyle name="Обычный 8 3 4" xfId="2232"/>
    <cellStyle name="Обычный 8 3 4 2" xfId="2233"/>
    <cellStyle name="Обычный 8 3 4 2 2" xfId="2234"/>
    <cellStyle name="Обычный 8 3 4 3" xfId="2235"/>
    <cellStyle name="Обычный 8 3 5" xfId="2236"/>
    <cellStyle name="Обычный 8 3 5 2" xfId="2237"/>
    <cellStyle name="Обычный 8 3 6" xfId="2238"/>
    <cellStyle name="Обычный 8 4" xfId="2239"/>
    <cellStyle name="Обычный 8 4 2" xfId="2240"/>
    <cellStyle name="Обычный 8 4 2 2" xfId="2241"/>
    <cellStyle name="Обычный 8 4 2 2 2" xfId="2242"/>
    <cellStyle name="Обычный 8 4 2 3" xfId="2243"/>
    <cellStyle name="Обычный 8 4 3" xfId="2244"/>
    <cellStyle name="Обычный 8 4 3 2" xfId="2245"/>
    <cellStyle name="Обычный 8 4 3 2 2" xfId="2246"/>
    <cellStyle name="Обычный 8 4 3 3" xfId="2247"/>
    <cellStyle name="Обычный 8 4 4" xfId="2248"/>
    <cellStyle name="Обычный 8 4 4 2" xfId="2249"/>
    <cellStyle name="Обычный 8 4 4 2 2" xfId="2250"/>
    <cellStyle name="Обычный 8 4 4 3" xfId="2251"/>
    <cellStyle name="Обычный 8 4 5" xfId="2252"/>
    <cellStyle name="Обычный 8 4 5 2" xfId="2253"/>
    <cellStyle name="Обычный 8 4 6" xfId="2254"/>
    <cellStyle name="Обычный 8 5" xfId="2255"/>
    <cellStyle name="Обычный 8 5 2" xfId="2256"/>
    <cellStyle name="Обычный 8 5 2 2" xfId="2257"/>
    <cellStyle name="Обычный 8 5 2 2 2" xfId="2258"/>
    <cellStyle name="Обычный 8 5 2 3" xfId="2259"/>
    <cellStyle name="Обычный 8 5 3" xfId="2260"/>
    <cellStyle name="Обычный 8 5 3 2" xfId="2261"/>
    <cellStyle name="Обычный 8 5 3 2 2" xfId="2262"/>
    <cellStyle name="Обычный 8 5 3 3" xfId="2263"/>
    <cellStyle name="Обычный 8 5 4" xfId="2264"/>
    <cellStyle name="Обычный 8 5 4 2" xfId="2265"/>
    <cellStyle name="Обычный 8 5 4 2 2" xfId="2266"/>
    <cellStyle name="Обычный 8 5 4 3" xfId="2267"/>
    <cellStyle name="Обычный 8 5 5" xfId="2268"/>
    <cellStyle name="Обычный 8 5 5 2" xfId="2269"/>
    <cellStyle name="Обычный 8 5 6" xfId="2270"/>
    <cellStyle name="Обычный 8 6" xfId="2271"/>
    <cellStyle name="Обычный 8 6 2" xfId="2272"/>
    <cellStyle name="Обычный 8 6 2 2" xfId="2273"/>
    <cellStyle name="Обычный 8 6 2 2 2" xfId="2274"/>
    <cellStyle name="Обычный 8 6 2 3" xfId="2275"/>
    <cellStyle name="Обычный 8 6 3" xfId="2276"/>
    <cellStyle name="Обычный 8 6 3 2" xfId="2277"/>
    <cellStyle name="Обычный 8 6 3 2 2" xfId="2278"/>
    <cellStyle name="Обычный 8 6 3 3" xfId="2279"/>
    <cellStyle name="Обычный 8 6 4" xfId="2280"/>
    <cellStyle name="Обычный 8 6 4 2" xfId="2281"/>
    <cellStyle name="Обычный 8 6 4 2 2" xfId="2282"/>
    <cellStyle name="Обычный 8 6 4 3" xfId="2283"/>
    <cellStyle name="Обычный 8 6 5" xfId="2284"/>
    <cellStyle name="Обычный 8 6 5 2" xfId="2285"/>
    <cellStyle name="Обычный 8 6 6" xfId="2286"/>
    <cellStyle name="Обычный 8 7" xfId="2287"/>
    <cellStyle name="Обычный 8 7 2" xfId="2288"/>
    <cellStyle name="Обычный 8 7 2 2" xfId="2289"/>
    <cellStyle name="Обычный 8 7 3" xfId="2290"/>
    <cellStyle name="Обычный 8 8" xfId="2291"/>
    <cellStyle name="Обычный 8 8 2" xfId="2292"/>
    <cellStyle name="Обычный 8 8 2 2" xfId="2293"/>
    <cellStyle name="Обычный 8 8 3" xfId="2294"/>
    <cellStyle name="Обычный 8 9" xfId="2295"/>
    <cellStyle name="Обычный 8 9 2" xfId="2296"/>
    <cellStyle name="Обычный 8 9 2 2" xfId="2297"/>
    <cellStyle name="Обычный 8 9 3" xfId="2298"/>
    <cellStyle name="Обычный 9" xfId="2299"/>
    <cellStyle name="Обычный 9 10" xfId="2300"/>
    <cellStyle name="Обычный 9 10 2" xfId="2301"/>
    <cellStyle name="Обычный 9 10 2 2" xfId="2302"/>
    <cellStyle name="Обычный 9 10 3" xfId="2303"/>
    <cellStyle name="Обычный 9 11" xfId="2304"/>
    <cellStyle name="Обычный 9 11 2" xfId="2305"/>
    <cellStyle name="Обычный 9 12" xfId="2306"/>
    <cellStyle name="Обычный 9 13" xfId="2307"/>
    <cellStyle name="Обычный 9 14" xfId="2308"/>
    <cellStyle name="Обычный 9 2" xfId="2309"/>
    <cellStyle name="Обычный 9 2 10" xfId="2310"/>
    <cellStyle name="Обычный 9 2 11" xfId="2311"/>
    <cellStyle name="Обычный 9 2 12" xfId="2312"/>
    <cellStyle name="Обычный 9 2 2" xfId="2313"/>
    <cellStyle name="Обычный 9 2 2 2" xfId="2314"/>
    <cellStyle name="Обычный 9 2 2 2 2" xfId="2315"/>
    <cellStyle name="Обычный 9 2 2 2 2 2" xfId="2316"/>
    <cellStyle name="Обычный 9 2 2 2 3" xfId="2317"/>
    <cellStyle name="Обычный 9 2 2 3" xfId="2318"/>
    <cellStyle name="Обычный 9 2 2 3 2" xfId="2319"/>
    <cellStyle name="Обычный 9 2 2 3 2 2" xfId="2320"/>
    <cellStyle name="Обычный 9 2 2 3 3" xfId="2321"/>
    <cellStyle name="Обычный 9 2 2 4" xfId="2322"/>
    <cellStyle name="Обычный 9 2 2 4 2" xfId="2323"/>
    <cellStyle name="Обычный 9 2 2 4 2 2" xfId="2324"/>
    <cellStyle name="Обычный 9 2 2 4 3" xfId="2325"/>
    <cellStyle name="Обычный 9 2 2 5" xfId="2326"/>
    <cellStyle name="Обычный 9 2 2 5 2" xfId="2327"/>
    <cellStyle name="Обычный 9 2 2 6" xfId="2328"/>
    <cellStyle name="Обычный 9 2 3" xfId="2329"/>
    <cellStyle name="Обычный 9 2 3 2" xfId="2330"/>
    <cellStyle name="Обычный 9 2 3 2 2" xfId="2331"/>
    <cellStyle name="Обычный 9 2 3 2 2 2" xfId="2332"/>
    <cellStyle name="Обычный 9 2 3 2 3" xfId="2333"/>
    <cellStyle name="Обычный 9 2 3 3" xfId="2334"/>
    <cellStyle name="Обычный 9 2 3 3 2" xfId="2335"/>
    <cellStyle name="Обычный 9 2 3 3 2 2" xfId="2336"/>
    <cellStyle name="Обычный 9 2 3 3 3" xfId="2337"/>
    <cellStyle name="Обычный 9 2 3 4" xfId="2338"/>
    <cellStyle name="Обычный 9 2 3 4 2" xfId="2339"/>
    <cellStyle name="Обычный 9 2 3 4 2 2" xfId="2340"/>
    <cellStyle name="Обычный 9 2 3 4 3" xfId="2341"/>
    <cellStyle name="Обычный 9 2 3 5" xfId="2342"/>
    <cellStyle name="Обычный 9 2 3 5 2" xfId="2343"/>
    <cellStyle name="Обычный 9 2 3 6" xfId="2344"/>
    <cellStyle name="Обычный 9 2 4" xfId="2345"/>
    <cellStyle name="Обычный 9 2 4 2" xfId="2346"/>
    <cellStyle name="Обычный 9 2 4 2 2" xfId="2347"/>
    <cellStyle name="Обычный 9 2 4 2 2 2" xfId="2348"/>
    <cellStyle name="Обычный 9 2 4 2 3" xfId="2349"/>
    <cellStyle name="Обычный 9 2 4 3" xfId="2350"/>
    <cellStyle name="Обычный 9 2 4 3 2" xfId="2351"/>
    <cellStyle name="Обычный 9 2 4 3 2 2" xfId="2352"/>
    <cellStyle name="Обычный 9 2 4 3 3" xfId="2353"/>
    <cellStyle name="Обычный 9 2 4 4" xfId="2354"/>
    <cellStyle name="Обычный 9 2 4 4 2" xfId="2355"/>
    <cellStyle name="Обычный 9 2 4 4 2 2" xfId="2356"/>
    <cellStyle name="Обычный 9 2 4 4 3" xfId="2357"/>
    <cellStyle name="Обычный 9 2 4 5" xfId="2358"/>
    <cellStyle name="Обычный 9 2 4 5 2" xfId="2359"/>
    <cellStyle name="Обычный 9 2 4 6" xfId="2360"/>
    <cellStyle name="Обычный 9 2 5" xfId="2361"/>
    <cellStyle name="Обычный 9 2 5 2" xfId="2362"/>
    <cellStyle name="Обычный 9 2 5 2 2" xfId="2363"/>
    <cellStyle name="Обычный 9 2 5 2 2 2" xfId="2364"/>
    <cellStyle name="Обычный 9 2 5 2 3" xfId="2365"/>
    <cellStyle name="Обычный 9 2 5 3" xfId="2366"/>
    <cellStyle name="Обычный 9 2 5 3 2" xfId="2367"/>
    <cellStyle name="Обычный 9 2 5 3 2 2" xfId="2368"/>
    <cellStyle name="Обычный 9 2 5 3 3" xfId="2369"/>
    <cellStyle name="Обычный 9 2 5 4" xfId="2370"/>
    <cellStyle name="Обычный 9 2 5 4 2" xfId="2371"/>
    <cellStyle name="Обычный 9 2 5 4 2 2" xfId="2372"/>
    <cellStyle name="Обычный 9 2 5 4 3" xfId="2373"/>
    <cellStyle name="Обычный 9 2 5 5" xfId="2374"/>
    <cellStyle name="Обычный 9 2 5 5 2" xfId="2375"/>
    <cellStyle name="Обычный 9 2 5 6" xfId="2376"/>
    <cellStyle name="Обычный 9 2 6" xfId="2377"/>
    <cellStyle name="Обычный 9 2 6 2" xfId="2378"/>
    <cellStyle name="Обычный 9 2 6 2 2" xfId="2379"/>
    <cellStyle name="Обычный 9 2 6 3" xfId="2380"/>
    <cellStyle name="Обычный 9 2 7" xfId="2381"/>
    <cellStyle name="Обычный 9 2 7 2" xfId="2382"/>
    <cellStyle name="Обычный 9 2 7 2 2" xfId="2383"/>
    <cellStyle name="Обычный 9 2 7 3" xfId="2384"/>
    <cellStyle name="Обычный 9 2 8" xfId="2385"/>
    <cellStyle name="Обычный 9 2 8 2" xfId="2386"/>
    <cellStyle name="Обычный 9 2 8 2 2" xfId="2387"/>
    <cellStyle name="Обычный 9 2 8 3" xfId="2388"/>
    <cellStyle name="Обычный 9 2 9" xfId="2389"/>
    <cellStyle name="Обычный 9 2 9 2" xfId="2390"/>
    <cellStyle name="Обычный 9 3" xfId="2391"/>
    <cellStyle name="Обычный 9 3 10" xfId="2392"/>
    <cellStyle name="Обычный 9 3 11" xfId="2393"/>
    <cellStyle name="Обычный 9 3 12" xfId="2394"/>
    <cellStyle name="Обычный 9 3 2" xfId="2395"/>
    <cellStyle name="Обычный 9 3 2 2" xfId="2396"/>
    <cellStyle name="Обычный 9 3 2 2 2" xfId="2397"/>
    <cellStyle name="Обычный 9 3 2 2 2 2" xfId="2398"/>
    <cellStyle name="Обычный 9 3 2 2 3" xfId="2399"/>
    <cellStyle name="Обычный 9 3 2 3" xfId="2400"/>
    <cellStyle name="Обычный 9 3 2 3 2" xfId="2401"/>
    <cellStyle name="Обычный 9 3 2 3 2 2" xfId="2402"/>
    <cellStyle name="Обычный 9 3 2 3 3" xfId="2403"/>
    <cellStyle name="Обычный 9 3 2 4" xfId="2404"/>
    <cellStyle name="Обычный 9 3 2 4 2" xfId="2405"/>
    <cellStyle name="Обычный 9 3 2 4 2 2" xfId="2406"/>
    <cellStyle name="Обычный 9 3 2 4 3" xfId="2407"/>
    <cellStyle name="Обычный 9 3 2 5" xfId="2408"/>
    <cellStyle name="Обычный 9 3 2 5 2" xfId="2409"/>
    <cellStyle name="Обычный 9 3 2 6" xfId="2410"/>
    <cellStyle name="Обычный 9 3 3" xfId="2411"/>
    <cellStyle name="Обычный 9 3 3 2" xfId="2412"/>
    <cellStyle name="Обычный 9 3 3 2 2" xfId="2413"/>
    <cellStyle name="Обычный 9 3 3 2 2 2" xfId="2414"/>
    <cellStyle name="Обычный 9 3 3 2 3" xfId="2415"/>
    <cellStyle name="Обычный 9 3 3 3" xfId="2416"/>
    <cellStyle name="Обычный 9 3 3 3 2" xfId="2417"/>
    <cellStyle name="Обычный 9 3 3 3 2 2" xfId="2418"/>
    <cellStyle name="Обычный 9 3 3 3 3" xfId="2419"/>
    <cellStyle name="Обычный 9 3 3 4" xfId="2420"/>
    <cellStyle name="Обычный 9 3 3 4 2" xfId="2421"/>
    <cellStyle name="Обычный 9 3 3 4 2 2" xfId="2422"/>
    <cellStyle name="Обычный 9 3 3 4 3" xfId="2423"/>
    <cellStyle name="Обычный 9 3 3 5" xfId="2424"/>
    <cellStyle name="Обычный 9 3 3 5 2" xfId="2425"/>
    <cellStyle name="Обычный 9 3 3 6" xfId="2426"/>
    <cellStyle name="Обычный 9 3 4" xfId="2427"/>
    <cellStyle name="Обычный 9 3 4 2" xfId="2428"/>
    <cellStyle name="Обычный 9 3 4 2 2" xfId="2429"/>
    <cellStyle name="Обычный 9 3 4 2 2 2" xfId="2430"/>
    <cellStyle name="Обычный 9 3 4 2 3" xfId="2431"/>
    <cellStyle name="Обычный 9 3 4 3" xfId="2432"/>
    <cellStyle name="Обычный 9 3 4 3 2" xfId="2433"/>
    <cellStyle name="Обычный 9 3 4 3 2 2" xfId="2434"/>
    <cellStyle name="Обычный 9 3 4 3 3" xfId="2435"/>
    <cellStyle name="Обычный 9 3 4 4" xfId="2436"/>
    <cellStyle name="Обычный 9 3 4 4 2" xfId="2437"/>
    <cellStyle name="Обычный 9 3 4 4 2 2" xfId="2438"/>
    <cellStyle name="Обычный 9 3 4 4 3" xfId="2439"/>
    <cellStyle name="Обычный 9 3 4 5" xfId="2440"/>
    <cellStyle name="Обычный 9 3 4 5 2" xfId="2441"/>
    <cellStyle name="Обычный 9 3 4 6" xfId="2442"/>
    <cellStyle name="Обычный 9 3 5" xfId="2443"/>
    <cellStyle name="Обычный 9 3 5 2" xfId="2444"/>
    <cellStyle name="Обычный 9 3 5 2 2" xfId="2445"/>
    <cellStyle name="Обычный 9 3 5 2 2 2" xfId="2446"/>
    <cellStyle name="Обычный 9 3 5 2 3" xfId="2447"/>
    <cellStyle name="Обычный 9 3 5 3" xfId="2448"/>
    <cellStyle name="Обычный 9 3 5 3 2" xfId="2449"/>
    <cellStyle name="Обычный 9 3 5 3 2 2" xfId="2450"/>
    <cellStyle name="Обычный 9 3 5 3 3" xfId="2451"/>
    <cellStyle name="Обычный 9 3 5 4" xfId="2452"/>
    <cellStyle name="Обычный 9 3 5 4 2" xfId="2453"/>
    <cellStyle name="Обычный 9 3 5 4 2 2" xfId="2454"/>
    <cellStyle name="Обычный 9 3 5 4 3" xfId="2455"/>
    <cellStyle name="Обычный 9 3 5 5" xfId="2456"/>
    <cellStyle name="Обычный 9 3 5 5 2" xfId="2457"/>
    <cellStyle name="Обычный 9 3 5 6" xfId="2458"/>
    <cellStyle name="Обычный 9 3 6" xfId="2459"/>
    <cellStyle name="Обычный 9 3 6 2" xfId="2460"/>
    <cellStyle name="Обычный 9 3 6 2 2" xfId="2461"/>
    <cellStyle name="Обычный 9 3 6 3" xfId="2462"/>
    <cellStyle name="Обычный 9 3 7" xfId="2463"/>
    <cellStyle name="Обычный 9 3 7 2" xfId="2464"/>
    <cellStyle name="Обычный 9 3 7 2 2" xfId="2465"/>
    <cellStyle name="Обычный 9 3 7 3" xfId="2466"/>
    <cellStyle name="Обычный 9 3 8" xfId="2467"/>
    <cellStyle name="Обычный 9 3 8 2" xfId="2468"/>
    <cellStyle name="Обычный 9 3 8 2 2" xfId="2469"/>
    <cellStyle name="Обычный 9 3 8 3" xfId="2470"/>
    <cellStyle name="Обычный 9 3 9" xfId="2471"/>
    <cellStyle name="Обычный 9 3 9 2" xfId="2472"/>
    <cellStyle name="Обычный 9 4" xfId="2473"/>
    <cellStyle name="Обычный 9 4 2" xfId="2474"/>
    <cellStyle name="Обычный 9 4 2 2" xfId="2475"/>
    <cellStyle name="Обычный 9 4 2 2 2" xfId="2476"/>
    <cellStyle name="Обычный 9 4 2 3" xfId="2477"/>
    <cellStyle name="Обычный 9 4 3" xfId="2478"/>
    <cellStyle name="Обычный 9 4 3 2" xfId="2479"/>
    <cellStyle name="Обычный 9 4 3 2 2" xfId="2480"/>
    <cellStyle name="Обычный 9 4 3 3" xfId="2481"/>
    <cellStyle name="Обычный 9 4 4" xfId="2482"/>
    <cellStyle name="Обычный 9 4 4 2" xfId="2483"/>
    <cellStyle name="Обычный 9 4 4 2 2" xfId="2484"/>
    <cellStyle name="Обычный 9 4 4 3" xfId="2485"/>
    <cellStyle name="Обычный 9 4 5" xfId="2486"/>
    <cellStyle name="Обычный 9 4 5 2" xfId="2487"/>
    <cellStyle name="Обычный 9 4 6" xfId="2488"/>
    <cellStyle name="Обычный 9 5" xfId="2489"/>
    <cellStyle name="Обычный 9 5 2" xfId="2490"/>
    <cellStyle name="Обычный 9 5 2 2" xfId="2491"/>
    <cellStyle name="Обычный 9 5 2 2 2" xfId="2492"/>
    <cellStyle name="Обычный 9 5 2 3" xfId="2493"/>
    <cellStyle name="Обычный 9 5 3" xfId="2494"/>
    <cellStyle name="Обычный 9 5 3 2" xfId="2495"/>
    <cellStyle name="Обычный 9 5 3 2 2" xfId="2496"/>
    <cellStyle name="Обычный 9 5 3 3" xfId="2497"/>
    <cellStyle name="Обычный 9 5 4" xfId="2498"/>
    <cellStyle name="Обычный 9 5 4 2" xfId="2499"/>
    <cellStyle name="Обычный 9 5 4 2 2" xfId="2500"/>
    <cellStyle name="Обычный 9 5 4 3" xfId="2501"/>
    <cellStyle name="Обычный 9 5 5" xfId="2502"/>
    <cellStyle name="Обычный 9 5 5 2" xfId="2503"/>
    <cellStyle name="Обычный 9 5 6" xfId="2504"/>
    <cellStyle name="Обычный 9 6" xfId="2505"/>
    <cellStyle name="Обычный 9 6 2" xfId="2506"/>
    <cellStyle name="Обычный 9 6 2 2" xfId="2507"/>
    <cellStyle name="Обычный 9 6 2 2 2" xfId="2508"/>
    <cellStyle name="Обычный 9 6 2 3" xfId="2509"/>
    <cellStyle name="Обычный 9 6 3" xfId="2510"/>
    <cellStyle name="Обычный 9 6 3 2" xfId="2511"/>
    <cellStyle name="Обычный 9 6 3 2 2" xfId="2512"/>
    <cellStyle name="Обычный 9 6 3 3" xfId="2513"/>
    <cellStyle name="Обычный 9 6 4" xfId="2514"/>
    <cellStyle name="Обычный 9 6 4 2" xfId="2515"/>
    <cellStyle name="Обычный 9 6 4 2 2" xfId="2516"/>
    <cellStyle name="Обычный 9 6 4 3" xfId="2517"/>
    <cellStyle name="Обычный 9 6 5" xfId="2518"/>
    <cellStyle name="Обычный 9 6 5 2" xfId="2519"/>
    <cellStyle name="Обычный 9 6 6" xfId="2520"/>
    <cellStyle name="Обычный 9 7" xfId="2521"/>
    <cellStyle name="Обычный 9 7 2" xfId="2522"/>
    <cellStyle name="Обычный 9 7 2 2" xfId="2523"/>
    <cellStyle name="Обычный 9 7 2 2 2" xfId="2524"/>
    <cellStyle name="Обычный 9 7 2 3" xfId="2525"/>
    <cellStyle name="Обычный 9 7 3" xfId="2526"/>
    <cellStyle name="Обычный 9 7 3 2" xfId="2527"/>
    <cellStyle name="Обычный 9 7 3 2 2" xfId="2528"/>
    <cellStyle name="Обычный 9 7 3 3" xfId="2529"/>
    <cellStyle name="Обычный 9 7 4" xfId="2530"/>
    <cellStyle name="Обычный 9 7 4 2" xfId="2531"/>
    <cellStyle name="Обычный 9 7 4 2 2" xfId="2532"/>
    <cellStyle name="Обычный 9 7 4 3" xfId="2533"/>
    <cellStyle name="Обычный 9 7 5" xfId="2534"/>
    <cellStyle name="Обычный 9 7 5 2" xfId="2535"/>
    <cellStyle name="Обычный 9 7 6" xfId="2536"/>
    <cellStyle name="Обычный 9 8" xfId="2537"/>
    <cellStyle name="Обычный 9 8 2" xfId="2538"/>
    <cellStyle name="Обычный 9 8 2 2" xfId="2539"/>
    <cellStyle name="Обычный 9 8 3" xfId="2540"/>
    <cellStyle name="Обычный 9 9" xfId="2541"/>
    <cellStyle name="Обычный 9 9 2" xfId="2542"/>
    <cellStyle name="Обычный 9 9 2 2" xfId="2543"/>
    <cellStyle name="Обычный 9 9 3" xfId="2544"/>
    <cellStyle name="Плохой" xfId="2545"/>
    <cellStyle name="Плохой 2" xfId="2546"/>
    <cellStyle name="Пояснение" xfId="2547"/>
    <cellStyle name="Пояснение 2" xfId="2548"/>
    <cellStyle name="Примечание" xfId="2549"/>
    <cellStyle name="Примечание 2" xfId="2550"/>
    <cellStyle name="Percent" xfId="2551"/>
    <cellStyle name="Связанная ячейка" xfId="2552"/>
    <cellStyle name="Связанная ячейка 2" xfId="2553"/>
    <cellStyle name="Текст предупреждения" xfId="2554"/>
    <cellStyle name="Текст предупреждения 2" xfId="2555"/>
    <cellStyle name="Титул" xfId="2556"/>
    <cellStyle name="Comma" xfId="2557"/>
    <cellStyle name="Comma [0]" xfId="2558"/>
    <cellStyle name="Финансовый 2" xfId="2559"/>
    <cellStyle name="Финансовый 2 2" xfId="2560"/>
    <cellStyle name="Финансовый 2 3" xfId="2561"/>
    <cellStyle name="Финансовый 3" xfId="2562"/>
    <cellStyle name="Финансовый 3 2" xfId="2563"/>
    <cellStyle name="Финансовый 3 2 2" xfId="2564"/>
    <cellStyle name="Финансовый 3 3" xfId="2565"/>
    <cellStyle name="Финансовый 3 3 2" xfId="2566"/>
    <cellStyle name="Финансовый 3 3 2 2" xfId="2567"/>
    <cellStyle name="Финансовый 3 3 2 2 2" xfId="2568"/>
    <cellStyle name="Финансовый 3 3 2 3" xfId="2569"/>
    <cellStyle name="Финансовый 3 3 3" xfId="2570"/>
    <cellStyle name="Финансовый 3 3 3 2" xfId="2571"/>
    <cellStyle name="Финансовый 3 3 3 2 2" xfId="2572"/>
    <cellStyle name="Финансовый 3 3 3 3" xfId="2573"/>
    <cellStyle name="Финансовый 3 3 4" xfId="2574"/>
    <cellStyle name="Финансовый 3 3 4 2" xfId="2575"/>
    <cellStyle name="Финансовый 3 3 4 2 2" xfId="2576"/>
    <cellStyle name="Финансовый 3 3 4 3" xfId="2577"/>
    <cellStyle name="Финансовый 3 3 5" xfId="2578"/>
    <cellStyle name="Финансовый 3 3 5 2" xfId="2579"/>
    <cellStyle name="Финансовый 3 3 6" xfId="2580"/>
    <cellStyle name="Финансовый 3 4" xfId="2581"/>
    <cellStyle name="Финансовый 3 5" xfId="2582"/>
    <cellStyle name="Финансовый 4" xfId="2583"/>
    <cellStyle name="Хороший" xfId="2584"/>
    <cellStyle name="Хороший 2" xfId="258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ya_makarova\Desktop\&#1074;&#1072;&#1088;&#1080;&#1072;&#1085;&#1090;%206.1\&#1055;&#1056;&#1054;&#1045;&#1050;&#1058;%20&#1055;&#1055;&#1051;&#1054;\&#1059;&#1095;&#1077;&#1090;%20&#1089;&#1084;&#1077;&#1090;%20&#1085;&#1072;%20&#1089;&#1091;&#1073;&#1089;&#1080;&#1076;&#1080;&#1102;(&#1080;&#1089;&#1087;&#1088;%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сидия"/>
    </sheetNames>
    <sheetDataSet>
      <sheetData sheetId="0">
        <row r="84">
          <cell r="C84">
            <v>2600089.76</v>
          </cell>
        </row>
        <row r="85">
          <cell r="C85">
            <v>2626221.65</v>
          </cell>
        </row>
        <row r="86">
          <cell r="C86">
            <v>2601037.91</v>
          </cell>
        </row>
        <row r="87">
          <cell r="C87">
            <v>2574989.44</v>
          </cell>
        </row>
        <row r="88">
          <cell r="C88">
            <v>2573633.87</v>
          </cell>
        </row>
        <row r="89">
          <cell r="C89">
            <v>2575054.75</v>
          </cell>
        </row>
        <row r="90">
          <cell r="C90">
            <v>2601525.55</v>
          </cell>
        </row>
        <row r="91">
          <cell r="C91">
            <v>2724135.4</v>
          </cell>
        </row>
        <row r="92">
          <cell r="C92">
            <v>2699120.18</v>
          </cell>
        </row>
        <row r="93">
          <cell r="C93">
            <v>2674645.66</v>
          </cell>
        </row>
        <row r="94">
          <cell r="C94">
            <v>2617976.69</v>
          </cell>
        </row>
        <row r="95">
          <cell r="C95">
            <v>2674899.95</v>
          </cell>
        </row>
        <row r="96">
          <cell r="C96">
            <v>2699315.24</v>
          </cell>
        </row>
        <row r="112">
          <cell r="C112">
            <v>2227640.12</v>
          </cell>
        </row>
        <row r="113">
          <cell r="C113">
            <v>2214719.8</v>
          </cell>
        </row>
        <row r="114">
          <cell r="C114">
            <v>2236897.63</v>
          </cell>
        </row>
        <row r="115">
          <cell r="C115">
            <v>2324200.94</v>
          </cell>
        </row>
        <row r="116">
          <cell r="C116">
            <v>2249976.04</v>
          </cell>
        </row>
        <row r="117">
          <cell r="C117">
            <v>2219457.88</v>
          </cell>
        </row>
        <row r="118">
          <cell r="C118">
            <v>2191943.82</v>
          </cell>
        </row>
        <row r="119">
          <cell r="C119">
            <v>2219457.88</v>
          </cell>
        </row>
        <row r="120">
          <cell r="C120">
            <v>2244998.46</v>
          </cell>
        </row>
        <row r="121">
          <cell r="C121">
            <v>2320467.55</v>
          </cell>
        </row>
        <row r="122">
          <cell r="C122">
            <v>2245529.48</v>
          </cell>
        </row>
        <row r="123">
          <cell r="C123">
            <v>2215065.07</v>
          </cell>
        </row>
        <row r="124">
          <cell r="C124">
            <v>2187597.9</v>
          </cell>
        </row>
        <row r="125">
          <cell r="C125">
            <v>2215441</v>
          </cell>
        </row>
        <row r="126">
          <cell r="C126">
            <v>2241048.07</v>
          </cell>
        </row>
        <row r="127">
          <cell r="C127">
            <v>2627043.08</v>
          </cell>
        </row>
        <row r="128">
          <cell r="C128">
            <v>2569566.24</v>
          </cell>
        </row>
        <row r="129">
          <cell r="C129">
            <v>2570296.4</v>
          </cell>
        </row>
        <row r="130">
          <cell r="C130">
            <v>2671849.61</v>
          </cell>
        </row>
        <row r="131">
          <cell r="C131">
            <v>2586376.5</v>
          </cell>
        </row>
        <row r="132">
          <cell r="C132">
            <v>2562144.5</v>
          </cell>
        </row>
        <row r="133">
          <cell r="C133">
            <v>2545774.28</v>
          </cell>
        </row>
        <row r="134">
          <cell r="C134">
            <v>2562306.68</v>
          </cell>
        </row>
        <row r="135">
          <cell r="C135">
            <v>2586652.92</v>
          </cell>
        </row>
        <row r="136">
          <cell r="C136">
            <v>2671518.83</v>
          </cell>
        </row>
        <row r="137">
          <cell r="C137">
            <v>2585968.92</v>
          </cell>
        </row>
        <row r="138">
          <cell r="C138">
            <v>2561566.14</v>
          </cell>
        </row>
        <row r="139">
          <cell r="C139">
            <v>2528759.4</v>
          </cell>
        </row>
        <row r="140">
          <cell r="C140">
            <v>2561652.22</v>
          </cell>
        </row>
        <row r="141">
          <cell r="C141">
            <v>2585940.23</v>
          </cell>
        </row>
        <row r="142">
          <cell r="C142">
            <v>2214783.67</v>
          </cell>
        </row>
        <row r="143">
          <cell r="C143">
            <v>2153484</v>
          </cell>
        </row>
        <row r="144">
          <cell r="C144">
            <v>2126605.82</v>
          </cell>
        </row>
        <row r="145">
          <cell r="C145">
            <v>2107691.78</v>
          </cell>
        </row>
        <row r="146">
          <cell r="C146">
            <v>2126605.82</v>
          </cell>
        </row>
        <row r="147">
          <cell r="C147">
            <v>2148788.52</v>
          </cell>
        </row>
        <row r="148">
          <cell r="C148">
            <v>2213347.33</v>
          </cell>
        </row>
        <row r="149">
          <cell r="C149">
            <v>2156413.66</v>
          </cell>
        </row>
        <row r="150">
          <cell r="C150">
            <v>2127951.17</v>
          </cell>
        </row>
        <row r="151">
          <cell r="C151">
            <v>2107007.81</v>
          </cell>
        </row>
        <row r="152">
          <cell r="C152">
            <v>2128414.18</v>
          </cell>
        </row>
        <row r="153">
          <cell r="C153">
            <v>2152181.18</v>
          </cell>
        </row>
        <row r="154">
          <cell r="C154">
            <v>2343775.81</v>
          </cell>
        </row>
        <row r="155">
          <cell r="C155">
            <v>2286271.81</v>
          </cell>
        </row>
        <row r="156">
          <cell r="C156">
            <v>2307527.27</v>
          </cell>
        </row>
        <row r="157">
          <cell r="C157">
            <v>2695645.6</v>
          </cell>
        </row>
        <row r="158">
          <cell r="C158">
            <v>2668400.45</v>
          </cell>
        </row>
        <row r="159">
          <cell r="C159">
            <v>2669124.11</v>
          </cell>
        </row>
        <row r="160">
          <cell r="C160">
            <v>2702467.2</v>
          </cell>
        </row>
        <row r="161">
          <cell r="C161">
            <v>2688444.77</v>
          </cell>
        </row>
        <row r="162">
          <cell r="C162">
            <v>2708501.36</v>
          </cell>
        </row>
        <row r="163">
          <cell r="C163">
            <v>2687978.09</v>
          </cell>
        </row>
        <row r="164">
          <cell r="C164">
            <v>2684708.98</v>
          </cell>
        </row>
        <row r="165">
          <cell r="C165">
            <v>2707395.22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view="pageBreakPreview" zoomScale="70" zoomScaleSheetLayoutView="70" zoomScalePageLayoutView="0" workbookViewId="0" topLeftCell="A1">
      <selection activeCell="W3" sqref="W3"/>
    </sheetView>
  </sheetViews>
  <sheetFormatPr defaultColWidth="8.8515625" defaultRowHeight="15" customHeight="1"/>
  <cols>
    <col min="1" max="1" width="6.28125" style="145" customWidth="1"/>
    <col min="2" max="2" width="48.57421875" style="146" customWidth="1"/>
    <col min="3" max="3" width="10.57421875" style="147" customWidth="1"/>
    <col min="4" max="4" width="9.421875" style="148" customWidth="1"/>
    <col min="5" max="5" width="14.8515625" style="148" customWidth="1"/>
    <col min="6" max="6" width="9.421875" style="145" customWidth="1"/>
    <col min="7" max="7" width="16.140625" style="148" customWidth="1"/>
    <col min="8" max="8" width="16.57421875" style="147" customWidth="1"/>
    <col min="9" max="9" width="18.57421875" style="148" customWidth="1"/>
    <col min="10" max="10" width="13.8515625" style="148" customWidth="1"/>
    <col min="11" max="11" width="15.28125" style="148" customWidth="1"/>
    <col min="12" max="12" width="18.00390625" style="4" hidden="1" customWidth="1"/>
    <col min="13" max="13" width="15.421875" style="4" hidden="1" customWidth="1"/>
    <col min="14" max="14" width="15.00390625" style="4" hidden="1" customWidth="1"/>
    <col min="15" max="17" width="8.8515625" style="4" hidden="1" customWidth="1"/>
    <col min="18" max="21" width="8.8515625" style="4" customWidth="1"/>
    <col min="22" max="16384" width="8.8515625" style="4" customWidth="1"/>
  </cols>
  <sheetData>
    <row r="1" spans="8:11" ht="105.75" customHeight="1">
      <c r="H1" s="225" t="s">
        <v>219</v>
      </c>
      <c r="I1" s="225"/>
      <c r="J1" s="225"/>
      <c r="K1" s="225"/>
    </row>
    <row r="2" spans="1:11" s="7" customFormat="1" ht="92.25" customHeight="1">
      <c r="A2" s="223" t="s">
        <v>79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s="7" customFormat="1" ht="59.25" customHeight="1">
      <c r="A3" s="224" t="s">
        <v>214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5" customHeight="1">
      <c r="A4" s="213" t="s">
        <v>0</v>
      </c>
      <c r="B4" s="213" t="s">
        <v>1</v>
      </c>
      <c r="C4" s="230" t="s">
        <v>21</v>
      </c>
      <c r="D4" s="230"/>
      <c r="E4" s="217" t="s">
        <v>22</v>
      </c>
      <c r="F4" s="218" t="s">
        <v>23</v>
      </c>
      <c r="G4" s="219" t="s">
        <v>25</v>
      </c>
      <c r="H4" s="216" t="s">
        <v>26</v>
      </c>
      <c r="I4" s="220" t="s">
        <v>153</v>
      </c>
      <c r="J4" s="219" t="s">
        <v>27</v>
      </c>
      <c r="K4" s="219" t="s">
        <v>28</v>
      </c>
    </row>
    <row r="5" spans="1:11" ht="15" customHeight="1">
      <c r="A5" s="214"/>
      <c r="B5" s="214"/>
      <c r="C5" s="216" t="s">
        <v>29</v>
      </c>
      <c r="D5" s="219" t="s">
        <v>30</v>
      </c>
      <c r="E5" s="217"/>
      <c r="F5" s="218"/>
      <c r="G5" s="219"/>
      <c r="H5" s="216"/>
      <c r="I5" s="221"/>
      <c r="J5" s="219"/>
      <c r="K5" s="219"/>
    </row>
    <row r="6" spans="1:11" ht="58.5" customHeight="1">
      <c r="A6" s="214"/>
      <c r="B6" s="214"/>
      <c r="C6" s="216"/>
      <c r="D6" s="219"/>
      <c r="E6" s="217"/>
      <c r="F6" s="218"/>
      <c r="G6" s="219"/>
      <c r="H6" s="216"/>
      <c r="I6" s="222"/>
      <c r="J6" s="219"/>
      <c r="K6" s="219"/>
    </row>
    <row r="7" spans="1:22" ht="13.5" customHeight="1">
      <c r="A7" s="215"/>
      <c r="B7" s="215"/>
      <c r="C7" s="216"/>
      <c r="D7" s="219"/>
      <c r="E7" s="217"/>
      <c r="F7" s="218"/>
      <c r="G7" s="150" t="s">
        <v>32</v>
      </c>
      <c r="H7" s="151" t="s">
        <v>33</v>
      </c>
      <c r="I7" s="150" t="s">
        <v>10</v>
      </c>
      <c r="J7" s="219"/>
      <c r="K7" s="219"/>
      <c r="V7" s="4" t="s">
        <v>154</v>
      </c>
    </row>
    <row r="8" spans="1:11" ht="15" customHeight="1">
      <c r="A8" s="152">
        <v>1</v>
      </c>
      <c r="B8" s="153">
        <v>2</v>
      </c>
      <c r="C8" s="154">
        <v>3</v>
      </c>
      <c r="D8" s="149">
        <v>4</v>
      </c>
      <c r="E8" s="149">
        <v>5</v>
      </c>
      <c r="F8" s="152">
        <v>6</v>
      </c>
      <c r="G8" s="149">
        <v>7</v>
      </c>
      <c r="H8" s="154">
        <f>G8+1</f>
        <v>8</v>
      </c>
      <c r="I8" s="154">
        <f>H8+1</f>
        <v>9</v>
      </c>
      <c r="J8" s="154">
        <v>10</v>
      </c>
      <c r="K8" s="154">
        <v>11</v>
      </c>
    </row>
    <row r="9" spans="1:14" s="144" customFormat="1" ht="62.25" customHeight="1">
      <c r="A9" s="155">
        <v>1</v>
      </c>
      <c r="B9" s="156" t="s">
        <v>181</v>
      </c>
      <c r="C9" s="157">
        <v>1994</v>
      </c>
      <c r="D9" s="158" t="s">
        <v>135</v>
      </c>
      <c r="E9" s="159" t="s">
        <v>58</v>
      </c>
      <c r="F9" s="159">
        <v>2</v>
      </c>
      <c r="G9" s="158">
        <v>650.1</v>
      </c>
      <c r="H9" s="159">
        <v>37</v>
      </c>
      <c r="I9" s="77">
        <v>622718.4</v>
      </c>
      <c r="J9" s="160" t="s">
        <v>50</v>
      </c>
      <c r="K9" s="161" t="s">
        <v>35</v>
      </c>
      <c r="L9" s="142" t="e">
        <f>#REF!-'Прил. №2. Разделы 2, 3'!#REF!</f>
        <v>#REF!</v>
      </c>
      <c r="M9" s="143" t="e">
        <f>#REF!-I9</f>
        <v>#REF!</v>
      </c>
      <c r="N9" s="143" t="e">
        <f>#REF!-#REF!</f>
        <v>#REF!</v>
      </c>
    </row>
    <row r="10" spans="1:14" s="144" customFormat="1" ht="50.25" customHeight="1">
      <c r="A10" s="155">
        <v>2</v>
      </c>
      <c r="B10" s="156" t="s">
        <v>182</v>
      </c>
      <c r="C10" s="157">
        <v>1968</v>
      </c>
      <c r="D10" s="158" t="s">
        <v>135</v>
      </c>
      <c r="E10" s="159" t="s">
        <v>54</v>
      </c>
      <c r="F10" s="159">
        <v>5</v>
      </c>
      <c r="G10" s="158">
        <v>3894.9</v>
      </c>
      <c r="H10" s="159">
        <v>140</v>
      </c>
      <c r="I10" s="77">
        <v>386911.62</v>
      </c>
      <c r="J10" s="160" t="s">
        <v>50</v>
      </c>
      <c r="K10" s="161" t="s">
        <v>35</v>
      </c>
      <c r="L10" s="142" t="e">
        <f>#REF!-'Прил. №2. Разделы 2, 3'!#REF!</f>
        <v>#REF!</v>
      </c>
      <c r="M10" s="143" t="e">
        <f>#REF!-I10</f>
        <v>#REF!</v>
      </c>
      <c r="N10" s="143" t="e">
        <f>#REF!-#REF!</f>
        <v>#REF!</v>
      </c>
    </row>
    <row r="11" spans="1:14" s="144" customFormat="1" ht="48" customHeight="1">
      <c r="A11" s="155">
        <f>A10+1</f>
        <v>3</v>
      </c>
      <c r="B11" s="156" t="s">
        <v>183</v>
      </c>
      <c r="C11" s="157">
        <v>1975</v>
      </c>
      <c r="D11" s="158" t="s">
        <v>135</v>
      </c>
      <c r="E11" s="159" t="s">
        <v>55</v>
      </c>
      <c r="F11" s="159">
        <v>9</v>
      </c>
      <c r="G11" s="158">
        <v>2189.3</v>
      </c>
      <c r="H11" s="159">
        <v>69</v>
      </c>
      <c r="I11" s="77">
        <v>356793.56</v>
      </c>
      <c r="J11" s="160" t="s">
        <v>50</v>
      </c>
      <c r="K11" s="161" t="s">
        <v>35</v>
      </c>
      <c r="L11" s="142" t="e">
        <f>#REF!-'Прил. №2. Разделы 2, 3'!#REF!</f>
        <v>#REF!</v>
      </c>
      <c r="M11" s="143" t="e">
        <f>#REF!-I11</f>
        <v>#REF!</v>
      </c>
      <c r="N11" s="143" t="e">
        <f>#REF!-#REF!</f>
        <v>#REF!</v>
      </c>
    </row>
    <row r="12" spans="1:14" s="144" customFormat="1" ht="48" customHeight="1">
      <c r="A12" s="155">
        <f aca="true" t="shared" si="0" ref="A12:A57">A11+1</f>
        <v>4</v>
      </c>
      <c r="B12" s="156" t="s">
        <v>184</v>
      </c>
      <c r="C12" s="157">
        <v>1968</v>
      </c>
      <c r="D12" s="158" t="s">
        <v>135</v>
      </c>
      <c r="E12" s="159" t="s">
        <v>54</v>
      </c>
      <c r="F12" s="159">
        <v>5</v>
      </c>
      <c r="G12" s="158">
        <v>6091.3</v>
      </c>
      <c r="H12" s="159">
        <v>253</v>
      </c>
      <c r="I12" s="77">
        <v>576631.14</v>
      </c>
      <c r="J12" s="160" t="s">
        <v>50</v>
      </c>
      <c r="K12" s="161" t="s">
        <v>35</v>
      </c>
      <c r="L12" s="142"/>
      <c r="M12" s="143"/>
      <c r="N12" s="143"/>
    </row>
    <row r="13" spans="1:14" s="144" customFormat="1" ht="48" customHeight="1">
      <c r="A13" s="155">
        <f t="shared" si="0"/>
        <v>5</v>
      </c>
      <c r="B13" s="156" t="s">
        <v>185</v>
      </c>
      <c r="C13" s="157">
        <v>1969</v>
      </c>
      <c r="D13" s="158" t="s">
        <v>135</v>
      </c>
      <c r="E13" s="159" t="s">
        <v>54</v>
      </c>
      <c r="F13" s="159">
        <v>5</v>
      </c>
      <c r="G13" s="158">
        <v>4979</v>
      </c>
      <c r="H13" s="159">
        <v>204</v>
      </c>
      <c r="I13" s="77">
        <v>455832.38</v>
      </c>
      <c r="J13" s="160" t="s">
        <v>50</v>
      </c>
      <c r="K13" s="161" t="s">
        <v>35</v>
      </c>
      <c r="L13" s="142"/>
      <c r="M13" s="143"/>
      <c r="N13" s="143"/>
    </row>
    <row r="14" spans="1:14" s="144" customFormat="1" ht="48" customHeight="1">
      <c r="A14" s="155">
        <f t="shared" si="0"/>
        <v>6</v>
      </c>
      <c r="B14" s="156" t="s">
        <v>186</v>
      </c>
      <c r="C14" s="157">
        <v>1973</v>
      </c>
      <c r="D14" s="158" t="s">
        <v>135</v>
      </c>
      <c r="E14" s="159" t="s">
        <v>54</v>
      </c>
      <c r="F14" s="159">
        <v>5</v>
      </c>
      <c r="G14" s="158" t="s">
        <v>56</v>
      </c>
      <c r="H14" s="159">
        <v>176</v>
      </c>
      <c r="I14" s="77">
        <v>455832.38</v>
      </c>
      <c r="J14" s="160" t="s">
        <v>50</v>
      </c>
      <c r="K14" s="161" t="s">
        <v>35</v>
      </c>
      <c r="L14" s="142"/>
      <c r="M14" s="143"/>
      <c r="N14" s="143"/>
    </row>
    <row r="15" spans="1:14" s="144" customFormat="1" ht="48" customHeight="1">
      <c r="A15" s="155">
        <f t="shared" si="0"/>
        <v>7</v>
      </c>
      <c r="B15" s="156" t="s">
        <v>187</v>
      </c>
      <c r="C15" s="157">
        <v>1965</v>
      </c>
      <c r="D15" s="158" t="s">
        <v>135</v>
      </c>
      <c r="E15" s="159" t="s">
        <v>54</v>
      </c>
      <c r="F15" s="159">
        <v>5</v>
      </c>
      <c r="G15" s="158">
        <v>3878.3</v>
      </c>
      <c r="H15" s="159">
        <v>135</v>
      </c>
      <c r="I15" s="77">
        <v>395750.7</v>
      </c>
      <c r="J15" s="160" t="s">
        <v>50</v>
      </c>
      <c r="K15" s="161" t="s">
        <v>35</v>
      </c>
      <c r="L15" s="142"/>
      <c r="M15" s="143"/>
      <c r="N15" s="143"/>
    </row>
    <row r="16" spans="1:14" s="144" customFormat="1" ht="48" customHeight="1">
      <c r="A16" s="155">
        <f t="shared" si="0"/>
        <v>8</v>
      </c>
      <c r="B16" s="156" t="s">
        <v>188</v>
      </c>
      <c r="C16" s="157">
        <v>1975</v>
      </c>
      <c r="D16" s="158" t="s">
        <v>135</v>
      </c>
      <c r="E16" s="159" t="s">
        <v>55</v>
      </c>
      <c r="F16" s="159">
        <v>9</v>
      </c>
      <c r="G16" s="158" t="s">
        <v>57</v>
      </c>
      <c r="H16" s="159">
        <v>86</v>
      </c>
      <c r="I16" s="77">
        <v>73814.42</v>
      </c>
      <c r="J16" s="160" t="s">
        <v>50</v>
      </c>
      <c r="K16" s="161" t="s">
        <v>35</v>
      </c>
      <c r="L16" s="142"/>
      <c r="M16" s="143"/>
      <c r="N16" s="143"/>
    </row>
    <row r="17" spans="1:14" s="144" customFormat="1" ht="48" customHeight="1">
      <c r="A17" s="155">
        <f t="shared" si="0"/>
        <v>9</v>
      </c>
      <c r="B17" s="156" t="s">
        <v>189</v>
      </c>
      <c r="C17" s="157">
        <v>1966</v>
      </c>
      <c r="D17" s="158" t="s">
        <v>135</v>
      </c>
      <c r="E17" s="157" t="s">
        <v>54</v>
      </c>
      <c r="F17" s="162">
        <v>5</v>
      </c>
      <c r="G17" s="158">
        <v>3854.4</v>
      </c>
      <c r="H17" s="163">
        <v>182</v>
      </c>
      <c r="I17" s="77">
        <v>171654.52</v>
      </c>
      <c r="J17" s="160" t="s">
        <v>50</v>
      </c>
      <c r="K17" s="161" t="s">
        <v>35</v>
      </c>
      <c r="L17" s="142"/>
      <c r="M17" s="143"/>
      <c r="N17" s="143"/>
    </row>
    <row r="18" spans="1:14" s="144" customFormat="1" ht="48" customHeight="1">
      <c r="A18" s="155">
        <f>A17+1</f>
        <v>10</v>
      </c>
      <c r="B18" s="156" t="s">
        <v>190</v>
      </c>
      <c r="C18" s="157">
        <v>1975</v>
      </c>
      <c r="D18" s="158" t="s">
        <v>135</v>
      </c>
      <c r="E18" s="157" t="s">
        <v>55</v>
      </c>
      <c r="F18" s="157">
        <v>9</v>
      </c>
      <c r="G18" s="158">
        <v>2147.9</v>
      </c>
      <c r="H18" s="157">
        <v>81</v>
      </c>
      <c r="I18" s="77">
        <v>73846.82</v>
      </c>
      <c r="J18" s="160" t="s">
        <v>50</v>
      </c>
      <c r="K18" s="161" t="s">
        <v>35</v>
      </c>
      <c r="L18" s="142"/>
      <c r="M18" s="143"/>
      <c r="N18" s="143"/>
    </row>
    <row r="19" spans="1:14" s="144" customFormat="1" ht="48" customHeight="1">
      <c r="A19" s="155">
        <f t="shared" si="0"/>
        <v>11</v>
      </c>
      <c r="B19" s="156" t="s">
        <v>191</v>
      </c>
      <c r="C19" s="157">
        <v>1968</v>
      </c>
      <c r="D19" s="158" t="s">
        <v>135</v>
      </c>
      <c r="E19" s="159" t="s">
        <v>55</v>
      </c>
      <c r="F19" s="159">
        <v>5</v>
      </c>
      <c r="G19" s="158">
        <v>4045.08</v>
      </c>
      <c r="H19" s="159">
        <v>101</v>
      </c>
      <c r="I19" s="77">
        <v>168980.62</v>
      </c>
      <c r="J19" s="160" t="s">
        <v>50</v>
      </c>
      <c r="K19" s="161" t="s">
        <v>35</v>
      </c>
      <c r="L19" s="142"/>
      <c r="M19" s="143"/>
      <c r="N19" s="143"/>
    </row>
    <row r="20" spans="1:14" s="144" customFormat="1" ht="48" customHeight="1">
      <c r="A20" s="155">
        <f t="shared" si="0"/>
        <v>12</v>
      </c>
      <c r="B20" s="156" t="s">
        <v>192</v>
      </c>
      <c r="C20" s="157">
        <v>1975</v>
      </c>
      <c r="D20" s="158" t="s">
        <v>135</v>
      </c>
      <c r="E20" s="159" t="s">
        <v>55</v>
      </c>
      <c r="F20" s="159">
        <v>9</v>
      </c>
      <c r="G20" s="158">
        <v>2229.7</v>
      </c>
      <c r="H20" s="159">
        <v>91</v>
      </c>
      <c r="I20" s="77">
        <v>96492.79</v>
      </c>
      <c r="J20" s="160" t="s">
        <v>50</v>
      </c>
      <c r="K20" s="161" t="s">
        <v>35</v>
      </c>
      <c r="L20" s="142"/>
      <c r="M20" s="143"/>
      <c r="N20" s="143"/>
    </row>
    <row r="21" spans="1:14" s="144" customFormat="1" ht="48" customHeight="1">
      <c r="A21" s="155">
        <f t="shared" si="0"/>
        <v>13</v>
      </c>
      <c r="B21" s="156" t="s">
        <v>193</v>
      </c>
      <c r="C21" s="157">
        <v>1987</v>
      </c>
      <c r="D21" s="158" t="s">
        <v>135</v>
      </c>
      <c r="E21" s="159" t="s">
        <v>55</v>
      </c>
      <c r="F21" s="159">
        <v>3</v>
      </c>
      <c r="G21" s="158">
        <v>3514.4</v>
      </c>
      <c r="H21" s="159">
        <v>90</v>
      </c>
      <c r="I21" s="77">
        <v>350637.03</v>
      </c>
      <c r="J21" s="160" t="s">
        <v>50</v>
      </c>
      <c r="K21" s="161" t="s">
        <v>35</v>
      </c>
      <c r="L21" s="142"/>
      <c r="M21" s="143"/>
      <c r="N21" s="143"/>
    </row>
    <row r="22" spans="1:14" s="144" customFormat="1" ht="48" customHeight="1">
      <c r="A22" s="155">
        <f t="shared" si="0"/>
        <v>14</v>
      </c>
      <c r="B22" s="156" t="s">
        <v>194</v>
      </c>
      <c r="C22" s="157">
        <v>2000</v>
      </c>
      <c r="D22" s="158" t="s">
        <v>135</v>
      </c>
      <c r="E22" s="157" t="s">
        <v>54</v>
      </c>
      <c r="F22" s="162">
        <v>6</v>
      </c>
      <c r="G22" s="158">
        <v>5037.3</v>
      </c>
      <c r="H22" s="163">
        <v>174</v>
      </c>
      <c r="I22" s="77">
        <v>5573893.2</v>
      </c>
      <c r="J22" s="160" t="s">
        <v>50</v>
      </c>
      <c r="K22" s="161" t="s">
        <v>35</v>
      </c>
      <c r="L22" s="142"/>
      <c r="M22" s="143"/>
      <c r="N22" s="143"/>
    </row>
    <row r="23" spans="1:14" s="144" customFormat="1" ht="48" customHeight="1">
      <c r="A23" s="155">
        <f t="shared" si="0"/>
        <v>15</v>
      </c>
      <c r="B23" s="156" t="s">
        <v>195</v>
      </c>
      <c r="C23" s="157">
        <v>2000</v>
      </c>
      <c r="D23" s="158" t="s">
        <v>135</v>
      </c>
      <c r="E23" s="157" t="s">
        <v>54</v>
      </c>
      <c r="F23" s="162">
        <v>6</v>
      </c>
      <c r="G23" s="158">
        <v>5048.4</v>
      </c>
      <c r="H23" s="163">
        <v>179</v>
      </c>
      <c r="I23" s="77">
        <v>5334510</v>
      </c>
      <c r="J23" s="160" t="s">
        <v>50</v>
      </c>
      <c r="K23" s="161" t="s">
        <v>35</v>
      </c>
      <c r="L23" s="142"/>
      <c r="M23" s="143"/>
      <c r="N23" s="143"/>
    </row>
    <row r="24" spans="1:14" s="144" customFormat="1" ht="48" customHeight="1">
      <c r="A24" s="155">
        <f t="shared" si="0"/>
        <v>16</v>
      </c>
      <c r="B24" s="156" t="s">
        <v>196</v>
      </c>
      <c r="C24" s="157">
        <v>1936</v>
      </c>
      <c r="D24" s="158" t="s">
        <v>135</v>
      </c>
      <c r="E24" s="159" t="s">
        <v>55</v>
      </c>
      <c r="F24" s="159">
        <v>4</v>
      </c>
      <c r="G24" s="158">
        <v>2445.8</v>
      </c>
      <c r="H24" s="159">
        <v>102</v>
      </c>
      <c r="I24" s="77">
        <v>575289.27</v>
      </c>
      <c r="J24" s="160" t="s">
        <v>50</v>
      </c>
      <c r="K24" s="161" t="s">
        <v>35</v>
      </c>
      <c r="L24" s="142"/>
      <c r="M24" s="143"/>
      <c r="N24" s="143"/>
    </row>
    <row r="25" spans="1:14" s="144" customFormat="1" ht="48" customHeight="1">
      <c r="A25" s="155">
        <f t="shared" si="0"/>
        <v>17</v>
      </c>
      <c r="B25" s="156" t="s">
        <v>197</v>
      </c>
      <c r="C25" s="157">
        <v>1936</v>
      </c>
      <c r="D25" s="158" t="s">
        <v>135</v>
      </c>
      <c r="E25" s="159" t="s">
        <v>55</v>
      </c>
      <c r="F25" s="159">
        <v>4</v>
      </c>
      <c r="G25" s="158">
        <v>2502.4</v>
      </c>
      <c r="H25" s="159">
        <v>72</v>
      </c>
      <c r="I25" s="77">
        <v>5434599.6</v>
      </c>
      <c r="J25" s="160" t="s">
        <v>50</v>
      </c>
      <c r="K25" s="161" t="s">
        <v>35</v>
      </c>
      <c r="L25" s="142"/>
      <c r="M25" s="143"/>
      <c r="N25" s="143"/>
    </row>
    <row r="26" spans="1:14" s="144" customFormat="1" ht="48" customHeight="1">
      <c r="A26" s="155">
        <f t="shared" si="0"/>
        <v>18</v>
      </c>
      <c r="B26" s="156" t="s">
        <v>198</v>
      </c>
      <c r="C26" s="157">
        <v>1971</v>
      </c>
      <c r="D26" s="158" t="s">
        <v>135</v>
      </c>
      <c r="E26" s="157" t="s">
        <v>54</v>
      </c>
      <c r="F26" s="159">
        <v>5</v>
      </c>
      <c r="G26" s="158">
        <v>4909</v>
      </c>
      <c r="H26" s="159">
        <v>205</v>
      </c>
      <c r="I26" s="77">
        <v>1697831.23</v>
      </c>
      <c r="J26" s="160" t="s">
        <v>50</v>
      </c>
      <c r="K26" s="161" t="s">
        <v>35</v>
      </c>
      <c r="L26" s="142"/>
      <c r="M26" s="143"/>
      <c r="N26" s="143"/>
    </row>
    <row r="27" spans="1:14" s="144" customFormat="1" ht="48" customHeight="1">
      <c r="A27" s="155">
        <f t="shared" si="0"/>
        <v>19</v>
      </c>
      <c r="B27" s="156" t="s">
        <v>199</v>
      </c>
      <c r="C27" s="157">
        <v>1954</v>
      </c>
      <c r="D27" s="158" t="s">
        <v>135</v>
      </c>
      <c r="E27" s="159" t="s">
        <v>55</v>
      </c>
      <c r="F27" s="159">
        <v>4</v>
      </c>
      <c r="G27" s="158" t="s">
        <v>59</v>
      </c>
      <c r="H27" s="159">
        <v>72</v>
      </c>
      <c r="I27" s="77">
        <v>708072.39</v>
      </c>
      <c r="J27" s="160" t="s">
        <v>50</v>
      </c>
      <c r="K27" s="161" t="s">
        <v>35</v>
      </c>
      <c r="L27" s="142"/>
      <c r="M27" s="143"/>
      <c r="N27" s="143"/>
    </row>
    <row r="28" spans="1:14" s="144" customFormat="1" ht="48" customHeight="1">
      <c r="A28" s="155">
        <f t="shared" si="0"/>
        <v>20</v>
      </c>
      <c r="B28" s="156" t="s">
        <v>200</v>
      </c>
      <c r="C28" s="157">
        <v>1954</v>
      </c>
      <c r="D28" s="158" t="s">
        <v>135</v>
      </c>
      <c r="E28" s="157" t="s">
        <v>55</v>
      </c>
      <c r="F28" s="157">
        <v>4</v>
      </c>
      <c r="G28" s="158">
        <v>2059.4</v>
      </c>
      <c r="H28" s="157">
        <v>76</v>
      </c>
      <c r="I28" s="77">
        <v>332976.4</v>
      </c>
      <c r="J28" s="160" t="s">
        <v>50</v>
      </c>
      <c r="K28" s="161" t="s">
        <v>35</v>
      </c>
      <c r="L28" s="142"/>
      <c r="M28" s="143"/>
      <c r="N28" s="143"/>
    </row>
    <row r="29" spans="1:14" s="144" customFormat="1" ht="48" customHeight="1">
      <c r="A29" s="155">
        <f t="shared" si="0"/>
        <v>21</v>
      </c>
      <c r="B29" s="156" t="s">
        <v>201</v>
      </c>
      <c r="C29" s="157">
        <v>1981</v>
      </c>
      <c r="D29" s="158" t="s">
        <v>135</v>
      </c>
      <c r="E29" s="157" t="s">
        <v>55</v>
      </c>
      <c r="F29" s="157">
        <v>5</v>
      </c>
      <c r="G29" s="158">
        <v>2997</v>
      </c>
      <c r="H29" s="157">
        <v>143</v>
      </c>
      <c r="I29" s="77">
        <v>17469901.2</v>
      </c>
      <c r="J29" s="160" t="s">
        <v>50</v>
      </c>
      <c r="K29" s="161" t="s">
        <v>35</v>
      </c>
      <c r="L29" s="142"/>
      <c r="M29" s="143"/>
      <c r="N29" s="143"/>
    </row>
    <row r="30" spans="1:14" s="144" customFormat="1" ht="48" customHeight="1">
      <c r="A30" s="155">
        <f t="shared" si="0"/>
        <v>22</v>
      </c>
      <c r="B30" s="156" t="s">
        <v>202</v>
      </c>
      <c r="C30" s="157">
        <v>1986</v>
      </c>
      <c r="D30" s="158" t="s">
        <v>135</v>
      </c>
      <c r="E30" s="157" t="s">
        <v>55</v>
      </c>
      <c r="F30" s="157">
        <v>5</v>
      </c>
      <c r="G30" s="158">
        <v>2985.7</v>
      </c>
      <c r="H30" s="157">
        <v>164</v>
      </c>
      <c r="I30" s="77">
        <v>3788836.52</v>
      </c>
      <c r="J30" s="160" t="s">
        <v>50</v>
      </c>
      <c r="K30" s="161" t="s">
        <v>35</v>
      </c>
      <c r="L30" s="142"/>
      <c r="M30" s="143"/>
      <c r="N30" s="143"/>
    </row>
    <row r="31" spans="1:14" s="144" customFormat="1" ht="48" customHeight="1">
      <c r="A31" s="155">
        <f>A30+1</f>
        <v>23</v>
      </c>
      <c r="B31" s="156" t="s">
        <v>203</v>
      </c>
      <c r="C31" s="157">
        <v>1992</v>
      </c>
      <c r="D31" s="158" t="s">
        <v>135</v>
      </c>
      <c r="E31" s="157" t="s">
        <v>55</v>
      </c>
      <c r="F31" s="157">
        <v>5</v>
      </c>
      <c r="G31" s="158">
        <v>3128.8</v>
      </c>
      <c r="H31" s="157">
        <v>78</v>
      </c>
      <c r="I31" s="77">
        <v>175448.34</v>
      </c>
      <c r="J31" s="160" t="s">
        <v>50</v>
      </c>
      <c r="K31" s="161" t="s">
        <v>35</v>
      </c>
      <c r="L31" s="142"/>
      <c r="M31" s="143"/>
      <c r="N31" s="143"/>
    </row>
    <row r="32" spans="1:14" s="144" customFormat="1" ht="48" customHeight="1">
      <c r="A32" s="155">
        <f t="shared" si="0"/>
        <v>24</v>
      </c>
      <c r="B32" s="156" t="s">
        <v>204</v>
      </c>
      <c r="C32" s="157">
        <v>1971</v>
      </c>
      <c r="D32" s="158" t="s">
        <v>135</v>
      </c>
      <c r="E32" s="157" t="s">
        <v>54</v>
      </c>
      <c r="F32" s="157">
        <v>5</v>
      </c>
      <c r="G32" s="158">
        <v>4844</v>
      </c>
      <c r="H32" s="157">
        <v>229</v>
      </c>
      <c r="I32" s="77">
        <v>233166.07</v>
      </c>
      <c r="J32" s="160" t="s">
        <v>50</v>
      </c>
      <c r="K32" s="161" t="s">
        <v>35</v>
      </c>
      <c r="L32" s="142"/>
      <c r="M32" s="143"/>
      <c r="N32" s="143"/>
    </row>
    <row r="33" spans="1:14" s="144" customFormat="1" ht="48" customHeight="1">
      <c r="A33" s="155">
        <f t="shared" si="0"/>
        <v>25</v>
      </c>
      <c r="B33" s="156" t="s">
        <v>205</v>
      </c>
      <c r="C33" s="157">
        <v>1975</v>
      </c>
      <c r="D33" s="158" t="s">
        <v>135</v>
      </c>
      <c r="E33" s="159" t="s">
        <v>54</v>
      </c>
      <c r="F33" s="159">
        <v>5</v>
      </c>
      <c r="G33" s="158">
        <v>4120.2</v>
      </c>
      <c r="H33" s="159">
        <v>199</v>
      </c>
      <c r="I33" s="77">
        <v>383679</v>
      </c>
      <c r="J33" s="160" t="s">
        <v>50</v>
      </c>
      <c r="K33" s="161" t="s">
        <v>35</v>
      </c>
      <c r="L33" s="142"/>
      <c r="M33" s="143"/>
      <c r="N33" s="143"/>
    </row>
    <row r="34" spans="1:14" s="144" customFormat="1" ht="48" customHeight="1">
      <c r="A34" s="155">
        <f t="shared" si="0"/>
        <v>26</v>
      </c>
      <c r="B34" s="156" t="s">
        <v>206</v>
      </c>
      <c r="C34" s="157">
        <v>1976</v>
      </c>
      <c r="D34" s="158" t="s">
        <v>135</v>
      </c>
      <c r="E34" s="164" t="s">
        <v>54</v>
      </c>
      <c r="F34" s="164">
        <v>5</v>
      </c>
      <c r="G34" s="158">
        <v>4126.5</v>
      </c>
      <c r="H34" s="164">
        <v>175</v>
      </c>
      <c r="I34" s="77">
        <v>384552.83</v>
      </c>
      <c r="J34" s="160" t="s">
        <v>50</v>
      </c>
      <c r="K34" s="161" t="s">
        <v>35</v>
      </c>
      <c r="L34" s="142"/>
      <c r="M34" s="143"/>
      <c r="N34" s="143"/>
    </row>
    <row r="35" spans="1:14" s="144" customFormat="1" ht="48" customHeight="1">
      <c r="A35" s="155">
        <f t="shared" si="0"/>
        <v>27</v>
      </c>
      <c r="B35" s="156" t="s">
        <v>207</v>
      </c>
      <c r="C35" s="157">
        <v>1993</v>
      </c>
      <c r="D35" s="158" t="s">
        <v>135</v>
      </c>
      <c r="E35" s="159" t="s">
        <v>60</v>
      </c>
      <c r="F35" s="159">
        <v>10</v>
      </c>
      <c r="G35" s="158">
        <v>7764.7</v>
      </c>
      <c r="H35" s="159">
        <v>296</v>
      </c>
      <c r="I35" s="77">
        <v>8864768.4</v>
      </c>
      <c r="J35" s="160" t="s">
        <v>50</v>
      </c>
      <c r="K35" s="161" t="s">
        <v>35</v>
      </c>
      <c r="L35" s="142"/>
      <c r="M35" s="143"/>
      <c r="N35" s="143"/>
    </row>
    <row r="36" spans="1:14" s="144" customFormat="1" ht="43.5" customHeight="1">
      <c r="A36" s="155">
        <f t="shared" si="0"/>
        <v>28</v>
      </c>
      <c r="B36" s="156" t="s">
        <v>61</v>
      </c>
      <c r="C36" s="157">
        <v>1938</v>
      </c>
      <c r="D36" s="158" t="s">
        <v>135</v>
      </c>
      <c r="E36" s="165" t="s">
        <v>55</v>
      </c>
      <c r="F36" s="166">
        <v>4</v>
      </c>
      <c r="G36" s="158">
        <v>2357.1</v>
      </c>
      <c r="H36" s="166">
        <v>85</v>
      </c>
      <c r="I36" s="77">
        <v>278513.7</v>
      </c>
      <c r="J36" s="160" t="s">
        <v>50</v>
      </c>
      <c r="K36" s="161" t="s">
        <v>35</v>
      </c>
      <c r="L36" s="142"/>
      <c r="M36" s="143"/>
      <c r="N36" s="143"/>
    </row>
    <row r="37" spans="1:14" s="144" customFormat="1" ht="43.5" customHeight="1">
      <c r="A37" s="155">
        <f t="shared" si="0"/>
        <v>29</v>
      </c>
      <c r="B37" s="156" t="s">
        <v>62</v>
      </c>
      <c r="C37" s="157">
        <v>1936</v>
      </c>
      <c r="D37" s="158" t="s">
        <v>135</v>
      </c>
      <c r="E37" s="165" t="s">
        <v>55</v>
      </c>
      <c r="F37" s="165">
        <v>4</v>
      </c>
      <c r="G37" s="158">
        <v>2378.1</v>
      </c>
      <c r="H37" s="165">
        <v>102</v>
      </c>
      <c r="I37" s="77">
        <v>10777712.55</v>
      </c>
      <c r="J37" s="160" t="s">
        <v>50</v>
      </c>
      <c r="K37" s="161" t="s">
        <v>35</v>
      </c>
      <c r="L37" s="142"/>
      <c r="M37" s="143"/>
      <c r="N37" s="143"/>
    </row>
    <row r="38" spans="1:14" s="144" customFormat="1" ht="43.5" customHeight="1">
      <c r="A38" s="155">
        <f t="shared" si="0"/>
        <v>30</v>
      </c>
      <c r="B38" s="156" t="s">
        <v>63</v>
      </c>
      <c r="C38" s="157">
        <v>1961</v>
      </c>
      <c r="D38" s="158" t="s">
        <v>135</v>
      </c>
      <c r="E38" s="166" t="s">
        <v>55</v>
      </c>
      <c r="F38" s="166">
        <v>3</v>
      </c>
      <c r="G38" s="158">
        <v>1656</v>
      </c>
      <c r="H38" s="166">
        <v>65</v>
      </c>
      <c r="I38" s="77">
        <v>8042271.6</v>
      </c>
      <c r="J38" s="160" t="s">
        <v>50</v>
      </c>
      <c r="K38" s="161" t="s">
        <v>35</v>
      </c>
      <c r="L38" s="142"/>
      <c r="M38" s="143"/>
      <c r="N38" s="143"/>
    </row>
    <row r="39" spans="1:14" s="144" customFormat="1" ht="48" customHeight="1">
      <c r="A39" s="155">
        <f t="shared" si="0"/>
        <v>31</v>
      </c>
      <c r="B39" s="156" t="s">
        <v>64</v>
      </c>
      <c r="C39" s="157">
        <v>1968</v>
      </c>
      <c r="D39" s="158" t="s">
        <v>135</v>
      </c>
      <c r="E39" s="159" t="s">
        <v>54</v>
      </c>
      <c r="F39" s="159">
        <v>5</v>
      </c>
      <c r="G39" s="158">
        <v>2809.8</v>
      </c>
      <c r="H39" s="159">
        <v>111</v>
      </c>
      <c r="I39" s="77">
        <v>4615897.2</v>
      </c>
      <c r="J39" s="160" t="s">
        <v>50</v>
      </c>
      <c r="K39" s="161" t="s">
        <v>35</v>
      </c>
      <c r="L39" s="142"/>
      <c r="M39" s="143"/>
      <c r="N39" s="143"/>
    </row>
    <row r="40" spans="1:14" s="144" customFormat="1" ht="48" customHeight="1">
      <c r="A40" s="155">
        <f t="shared" si="0"/>
        <v>32</v>
      </c>
      <c r="B40" s="156" t="s">
        <v>65</v>
      </c>
      <c r="C40" s="157">
        <v>1970</v>
      </c>
      <c r="D40" s="158" t="s">
        <v>135</v>
      </c>
      <c r="E40" s="159" t="s">
        <v>54</v>
      </c>
      <c r="F40" s="159">
        <v>5</v>
      </c>
      <c r="G40" s="158">
        <v>2809.8</v>
      </c>
      <c r="H40" s="159">
        <v>190</v>
      </c>
      <c r="I40" s="77">
        <v>201562.75</v>
      </c>
      <c r="J40" s="160" t="s">
        <v>50</v>
      </c>
      <c r="K40" s="161" t="s">
        <v>35</v>
      </c>
      <c r="L40" s="142"/>
      <c r="M40" s="143"/>
      <c r="N40" s="143"/>
    </row>
    <row r="41" spans="1:14" s="144" customFormat="1" ht="48" customHeight="1">
      <c r="A41" s="155">
        <f t="shared" si="0"/>
        <v>33</v>
      </c>
      <c r="B41" s="156" t="s">
        <v>66</v>
      </c>
      <c r="C41" s="157">
        <v>1973</v>
      </c>
      <c r="D41" s="158" t="s">
        <v>135</v>
      </c>
      <c r="E41" s="166" t="s">
        <v>54</v>
      </c>
      <c r="F41" s="166">
        <v>5</v>
      </c>
      <c r="G41" s="158">
        <v>3553</v>
      </c>
      <c r="H41" s="166">
        <v>164</v>
      </c>
      <c r="I41" s="77">
        <v>334185.3</v>
      </c>
      <c r="J41" s="160" t="s">
        <v>50</v>
      </c>
      <c r="K41" s="161" t="s">
        <v>35</v>
      </c>
      <c r="L41" s="142"/>
      <c r="M41" s="143"/>
      <c r="N41" s="143"/>
    </row>
    <row r="42" spans="1:14" s="144" customFormat="1" ht="48" customHeight="1">
      <c r="A42" s="155">
        <f t="shared" si="0"/>
        <v>34</v>
      </c>
      <c r="B42" s="156" t="s">
        <v>67</v>
      </c>
      <c r="C42" s="157">
        <v>1974</v>
      </c>
      <c r="D42" s="158" t="s">
        <v>135</v>
      </c>
      <c r="E42" s="159" t="s">
        <v>54</v>
      </c>
      <c r="F42" s="159">
        <v>5</v>
      </c>
      <c r="G42" s="158">
        <v>3837.2</v>
      </c>
      <c r="H42" s="159">
        <v>142</v>
      </c>
      <c r="I42" s="77">
        <v>357327.04</v>
      </c>
      <c r="J42" s="160" t="s">
        <v>50</v>
      </c>
      <c r="K42" s="161" t="s">
        <v>35</v>
      </c>
      <c r="L42" s="142"/>
      <c r="M42" s="143"/>
      <c r="N42" s="143"/>
    </row>
    <row r="43" spans="1:14" s="144" customFormat="1" ht="48" customHeight="1">
      <c r="A43" s="155">
        <f t="shared" si="0"/>
        <v>35</v>
      </c>
      <c r="B43" s="156" t="s">
        <v>68</v>
      </c>
      <c r="C43" s="157">
        <v>1976</v>
      </c>
      <c r="D43" s="158" t="s">
        <v>135</v>
      </c>
      <c r="E43" s="159" t="s">
        <v>54</v>
      </c>
      <c r="F43" s="159">
        <v>5</v>
      </c>
      <c r="G43" s="158">
        <v>3384.2</v>
      </c>
      <c r="H43" s="159">
        <v>145</v>
      </c>
      <c r="I43" s="77">
        <v>394652.93</v>
      </c>
      <c r="J43" s="160" t="s">
        <v>50</v>
      </c>
      <c r="K43" s="161" t="s">
        <v>35</v>
      </c>
      <c r="L43" s="142"/>
      <c r="M43" s="143"/>
      <c r="N43" s="143"/>
    </row>
    <row r="44" spans="1:14" s="144" customFormat="1" ht="48" customHeight="1">
      <c r="A44" s="155">
        <f t="shared" si="0"/>
        <v>36</v>
      </c>
      <c r="B44" s="156" t="s">
        <v>69</v>
      </c>
      <c r="C44" s="157">
        <v>1937</v>
      </c>
      <c r="D44" s="158" t="s">
        <v>135</v>
      </c>
      <c r="E44" s="157" t="s">
        <v>55</v>
      </c>
      <c r="F44" s="157">
        <v>4</v>
      </c>
      <c r="G44" s="158">
        <v>2477.3</v>
      </c>
      <c r="H44" s="157">
        <v>117</v>
      </c>
      <c r="I44" s="77">
        <v>19379191.2</v>
      </c>
      <c r="J44" s="160" t="s">
        <v>50</v>
      </c>
      <c r="K44" s="161" t="s">
        <v>35</v>
      </c>
      <c r="L44" s="142"/>
      <c r="M44" s="143"/>
      <c r="N44" s="143"/>
    </row>
    <row r="45" spans="1:14" s="144" customFormat="1" ht="48" customHeight="1">
      <c r="A45" s="155">
        <f t="shared" si="0"/>
        <v>37</v>
      </c>
      <c r="B45" s="156" t="s">
        <v>70</v>
      </c>
      <c r="C45" s="157">
        <v>1936</v>
      </c>
      <c r="D45" s="158" t="s">
        <v>135</v>
      </c>
      <c r="E45" s="157" t="s">
        <v>55</v>
      </c>
      <c r="F45" s="157">
        <v>4</v>
      </c>
      <c r="G45" s="158">
        <v>2452.6</v>
      </c>
      <c r="H45" s="157">
        <v>93</v>
      </c>
      <c r="I45" s="77">
        <v>201319.78</v>
      </c>
      <c r="J45" s="160" t="s">
        <v>50</v>
      </c>
      <c r="K45" s="161" t="s">
        <v>35</v>
      </c>
      <c r="L45" s="142"/>
      <c r="M45" s="143"/>
      <c r="N45" s="143"/>
    </row>
    <row r="46" spans="1:14" s="144" customFormat="1" ht="48" customHeight="1">
      <c r="A46" s="155">
        <v>38</v>
      </c>
      <c r="B46" s="156" t="s">
        <v>71</v>
      </c>
      <c r="C46" s="157">
        <v>1939</v>
      </c>
      <c r="D46" s="158" t="s">
        <v>135</v>
      </c>
      <c r="E46" s="157" t="s">
        <v>55</v>
      </c>
      <c r="F46" s="157">
        <v>4</v>
      </c>
      <c r="G46" s="158">
        <v>2434.7</v>
      </c>
      <c r="H46" s="157">
        <v>25</v>
      </c>
      <c r="I46" s="77">
        <v>19754637.9</v>
      </c>
      <c r="J46" s="160" t="s">
        <v>50</v>
      </c>
      <c r="K46" s="161" t="s">
        <v>35</v>
      </c>
      <c r="L46" s="142"/>
      <c r="M46" s="143"/>
      <c r="N46" s="143"/>
    </row>
    <row r="47" spans="1:14" s="144" customFormat="1" ht="48" customHeight="1">
      <c r="A47" s="155">
        <f t="shared" si="0"/>
        <v>39</v>
      </c>
      <c r="B47" s="156" t="s">
        <v>72</v>
      </c>
      <c r="C47" s="157">
        <v>1960</v>
      </c>
      <c r="D47" s="158" t="s">
        <v>135</v>
      </c>
      <c r="E47" s="157" t="s">
        <v>55</v>
      </c>
      <c r="F47" s="157">
        <v>2</v>
      </c>
      <c r="G47" s="158">
        <v>694.8</v>
      </c>
      <c r="H47" s="157">
        <v>39</v>
      </c>
      <c r="I47" s="77">
        <v>122651.87</v>
      </c>
      <c r="J47" s="160" t="s">
        <v>50</v>
      </c>
      <c r="K47" s="161" t="s">
        <v>35</v>
      </c>
      <c r="L47" s="142"/>
      <c r="M47" s="143"/>
      <c r="N47" s="143"/>
    </row>
    <row r="48" spans="1:14" s="144" customFormat="1" ht="48" customHeight="1">
      <c r="A48" s="155">
        <f t="shared" si="0"/>
        <v>40</v>
      </c>
      <c r="B48" s="156" t="s">
        <v>73</v>
      </c>
      <c r="C48" s="157">
        <v>1960</v>
      </c>
      <c r="D48" s="158" t="s">
        <v>135</v>
      </c>
      <c r="E48" s="157" t="s">
        <v>55</v>
      </c>
      <c r="F48" s="157">
        <v>2</v>
      </c>
      <c r="G48" s="158">
        <v>698.9</v>
      </c>
      <c r="H48" s="157">
        <v>33</v>
      </c>
      <c r="I48" s="77">
        <v>122619.92</v>
      </c>
      <c r="J48" s="160" t="s">
        <v>50</v>
      </c>
      <c r="K48" s="161" t="s">
        <v>35</v>
      </c>
      <c r="L48" s="142"/>
      <c r="M48" s="143"/>
      <c r="N48" s="143"/>
    </row>
    <row r="49" spans="1:14" s="144" customFormat="1" ht="48" customHeight="1">
      <c r="A49" s="155">
        <f t="shared" si="0"/>
        <v>41</v>
      </c>
      <c r="B49" s="156" t="s">
        <v>74</v>
      </c>
      <c r="C49" s="157">
        <v>1961</v>
      </c>
      <c r="D49" s="158" t="s">
        <v>135</v>
      </c>
      <c r="E49" s="158" t="s">
        <v>55</v>
      </c>
      <c r="F49" s="166">
        <v>3</v>
      </c>
      <c r="G49" s="158">
        <v>1663.3</v>
      </c>
      <c r="H49" s="166">
        <v>76</v>
      </c>
      <c r="I49" s="77">
        <v>111603.7</v>
      </c>
      <c r="J49" s="160" t="s">
        <v>50</v>
      </c>
      <c r="K49" s="161" t="s">
        <v>35</v>
      </c>
      <c r="L49" s="142"/>
      <c r="M49" s="143"/>
      <c r="N49" s="143"/>
    </row>
    <row r="50" spans="1:14" s="144" customFormat="1" ht="48" customHeight="1">
      <c r="A50" s="155">
        <f t="shared" si="0"/>
        <v>42</v>
      </c>
      <c r="B50" s="156" t="s">
        <v>75</v>
      </c>
      <c r="C50" s="157">
        <v>1961</v>
      </c>
      <c r="D50" s="158" t="s">
        <v>135</v>
      </c>
      <c r="E50" s="159" t="s">
        <v>55</v>
      </c>
      <c r="F50" s="159">
        <v>3</v>
      </c>
      <c r="G50" s="158">
        <v>1656.1</v>
      </c>
      <c r="H50" s="159">
        <v>61</v>
      </c>
      <c r="I50" s="77">
        <v>233806.72</v>
      </c>
      <c r="J50" s="160" t="s">
        <v>50</v>
      </c>
      <c r="K50" s="161" t="s">
        <v>35</v>
      </c>
      <c r="L50" s="142"/>
      <c r="M50" s="143"/>
      <c r="N50" s="143"/>
    </row>
    <row r="51" spans="1:14" s="144" customFormat="1" ht="48" customHeight="1">
      <c r="A51" s="155">
        <f t="shared" si="0"/>
        <v>43</v>
      </c>
      <c r="B51" s="156" t="s">
        <v>76</v>
      </c>
      <c r="C51" s="157">
        <v>1961</v>
      </c>
      <c r="D51" s="158" t="s">
        <v>135</v>
      </c>
      <c r="E51" s="159" t="s">
        <v>55</v>
      </c>
      <c r="F51" s="159">
        <v>3</v>
      </c>
      <c r="G51" s="158">
        <v>1656</v>
      </c>
      <c r="H51" s="159">
        <v>80</v>
      </c>
      <c r="I51" s="77">
        <v>147922.45</v>
      </c>
      <c r="J51" s="160" t="s">
        <v>50</v>
      </c>
      <c r="K51" s="161" t="s">
        <v>35</v>
      </c>
      <c r="L51" s="142"/>
      <c r="M51" s="143"/>
      <c r="N51" s="143"/>
    </row>
    <row r="52" spans="1:14" s="144" customFormat="1" ht="48" customHeight="1">
      <c r="A52" s="155">
        <f t="shared" si="0"/>
        <v>44</v>
      </c>
      <c r="B52" s="156" t="s">
        <v>208</v>
      </c>
      <c r="C52" s="157">
        <v>1971</v>
      </c>
      <c r="D52" s="158" t="s">
        <v>135</v>
      </c>
      <c r="E52" s="159" t="s">
        <v>54</v>
      </c>
      <c r="F52" s="159">
        <v>5</v>
      </c>
      <c r="G52" s="158">
        <v>6004.2</v>
      </c>
      <c r="H52" s="159">
        <v>272</v>
      </c>
      <c r="I52" s="77">
        <v>4157577.82</v>
      </c>
      <c r="J52" s="160" t="s">
        <v>50</v>
      </c>
      <c r="K52" s="161" t="s">
        <v>35</v>
      </c>
      <c r="L52" s="142"/>
      <c r="M52" s="143"/>
      <c r="N52" s="143"/>
    </row>
    <row r="53" spans="1:14" s="144" customFormat="1" ht="48" customHeight="1">
      <c r="A53" s="155">
        <f t="shared" si="0"/>
        <v>45</v>
      </c>
      <c r="B53" s="156" t="s">
        <v>209</v>
      </c>
      <c r="C53" s="157">
        <v>1960</v>
      </c>
      <c r="D53" s="158" t="s">
        <v>135</v>
      </c>
      <c r="E53" s="159" t="s">
        <v>55</v>
      </c>
      <c r="F53" s="159">
        <v>2</v>
      </c>
      <c r="G53" s="158" t="s">
        <v>77</v>
      </c>
      <c r="H53" s="159">
        <v>32</v>
      </c>
      <c r="I53" s="77">
        <v>4524783.56</v>
      </c>
      <c r="J53" s="160" t="s">
        <v>50</v>
      </c>
      <c r="K53" s="161" t="s">
        <v>35</v>
      </c>
      <c r="L53" s="142"/>
      <c r="M53" s="143"/>
      <c r="N53" s="143"/>
    </row>
    <row r="54" spans="1:14" s="144" customFormat="1" ht="48" customHeight="1">
      <c r="A54" s="155">
        <f t="shared" si="0"/>
        <v>46</v>
      </c>
      <c r="B54" s="156" t="s">
        <v>210</v>
      </c>
      <c r="C54" s="157">
        <v>1960</v>
      </c>
      <c r="D54" s="158" t="s">
        <v>135</v>
      </c>
      <c r="E54" s="159" t="s">
        <v>55</v>
      </c>
      <c r="F54" s="159">
        <v>2</v>
      </c>
      <c r="G54" s="158" t="s">
        <v>78</v>
      </c>
      <c r="H54" s="159">
        <v>35</v>
      </c>
      <c r="I54" s="77">
        <v>336215.96</v>
      </c>
      <c r="J54" s="160" t="s">
        <v>50</v>
      </c>
      <c r="K54" s="161" t="s">
        <v>35</v>
      </c>
      <c r="L54" s="142"/>
      <c r="M54" s="143"/>
      <c r="N54" s="143"/>
    </row>
    <row r="55" spans="1:14" s="144" customFormat="1" ht="48" customHeight="1">
      <c r="A55" s="155">
        <f t="shared" si="0"/>
        <v>47</v>
      </c>
      <c r="B55" s="156" t="s">
        <v>211</v>
      </c>
      <c r="C55" s="157">
        <v>1956</v>
      </c>
      <c r="D55" s="158" t="s">
        <v>135</v>
      </c>
      <c r="E55" s="159" t="s">
        <v>55</v>
      </c>
      <c r="F55" s="159">
        <v>2</v>
      </c>
      <c r="G55" s="158">
        <v>495.95</v>
      </c>
      <c r="H55" s="159">
        <v>11</v>
      </c>
      <c r="I55" s="77">
        <v>3950784</v>
      </c>
      <c r="J55" s="160" t="s">
        <v>50</v>
      </c>
      <c r="K55" s="161" t="s">
        <v>35</v>
      </c>
      <c r="L55" s="142"/>
      <c r="M55" s="143"/>
      <c r="N55" s="143"/>
    </row>
    <row r="56" spans="1:14" s="144" customFormat="1" ht="48" customHeight="1">
      <c r="A56" s="155">
        <f t="shared" si="0"/>
        <v>48</v>
      </c>
      <c r="B56" s="156" t="s">
        <v>212</v>
      </c>
      <c r="C56" s="157">
        <v>1964</v>
      </c>
      <c r="D56" s="158" t="s">
        <v>135</v>
      </c>
      <c r="E56" s="159" t="s">
        <v>55</v>
      </c>
      <c r="F56" s="159">
        <v>2</v>
      </c>
      <c r="G56" s="158">
        <v>510.1</v>
      </c>
      <c r="H56" s="159">
        <v>41</v>
      </c>
      <c r="I56" s="77">
        <v>4308058.8</v>
      </c>
      <c r="J56" s="160" t="s">
        <v>50</v>
      </c>
      <c r="K56" s="161" t="s">
        <v>35</v>
      </c>
      <c r="L56" s="142"/>
      <c r="M56" s="143"/>
      <c r="N56" s="143"/>
    </row>
    <row r="57" spans="1:14" s="144" customFormat="1" ht="48" customHeight="1">
      <c r="A57" s="155">
        <f t="shared" si="0"/>
        <v>49</v>
      </c>
      <c r="B57" s="156" t="s">
        <v>213</v>
      </c>
      <c r="C57" s="157">
        <v>1938</v>
      </c>
      <c r="D57" s="158" t="s">
        <v>135</v>
      </c>
      <c r="E57" s="159" t="s">
        <v>55</v>
      </c>
      <c r="F57" s="159">
        <v>1</v>
      </c>
      <c r="G57" s="158">
        <v>303.4</v>
      </c>
      <c r="H57" s="159">
        <v>17</v>
      </c>
      <c r="I57" s="77">
        <v>409251.32</v>
      </c>
      <c r="J57" s="160" t="s">
        <v>50</v>
      </c>
      <c r="K57" s="161" t="s">
        <v>35</v>
      </c>
      <c r="L57" s="142"/>
      <c r="M57" s="143"/>
      <c r="N57" s="143"/>
    </row>
    <row r="58" spans="1:14" s="25" customFormat="1" ht="24.75" customHeight="1">
      <c r="A58" s="226" t="s">
        <v>44</v>
      </c>
      <c r="B58" s="227"/>
      <c r="C58" s="167" t="s">
        <v>34</v>
      </c>
      <c r="D58" s="168" t="s">
        <v>34</v>
      </c>
      <c r="E58" s="168" t="s">
        <v>34</v>
      </c>
      <c r="F58" s="169" t="s">
        <v>34</v>
      </c>
      <c r="G58" s="135">
        <f>SUM(G9:G57)</f>
        <v>133276.13000000003</v>
      </c>
      <c r="H58" s="135">
        <f>SUM(H9:H57)</f>
        <v>5745</v>
      </c>
      <c r="I58" s="135">
        <f>SUM(I9:I57)</f>
        <v>137905968.90000004</v>
      </c>
      <c r="J58" s="170" t="s">
        <v>34</v>
      </c>
      <c r="K58" s="170" t="s">
        <v>34</v>
      </c>
      <c r="L58" s="23" t="e">
        <f>#REF!-'Прил. №2. Разделы 2, 3'!#REF!</f>
        <v>#REF!</v>
      </c>
      <c r="M58" s="24" t="e">
        <f>#REF!-I58</f>
        <v>#REF!</v>
      </c>
      <c r="N58" s="24" t="e">
        <f>#REF!-#REF!</f>
        <v>#REF!</v>
      </c>
    </row>
    <row r="59" spans="1:13" s="25" customFormat="1" ht="36.75" customHeight="1">
      <c r="A59" s="228" t="s">
        <v>47</v>
      </c>
      <c r="B59" s="229"/>
      <c r="C59" s="167" t="s">
        <v>34</v>
      </c>
      <c r="D59" s="167" t="s">
        <v>34</v>
      </c>
      <c r="E59" s="167" t="s">
        <v>34</v>
      </c>
      <c r="F59" s="167" t="s">
        <v>34</v>
      </c>
      <c r="G59" s="167" t="s">
        <v>34</v>
      </c>
      <c r="H59" s="167" t="s">
        <v>34</v>
      </c>
      <c r="I59" s="171">
        <v>2687505.86</v>
      </c>
      <c r="J59" s="167" t="s">
        <v>34</v>
      </c>
      <c r="K59" s="167" t="s">
        <v>34</v>
      </c>
      <c r="L59" s="23" t="e">
        <f>#REF!-'Прил. №2. Разделы 2, 3'!#REF!</f>
        <v>#REF!</v>
      </c>
      <c r="M59" s="24" t="e">
        <f>#REF!-I59</f>
        <v>#REF!</v>
      </c>
    </row>
    <row r="60" spans="1:13" s="25" customFormat="1" ht="42" customHeight="1">
      <c r="A60" s="226" t="s">
        <v>45</v>
      </c>
      <c r="B60" s="227"/>
      <c r="C60" s="167" t="s">
        <v>34</v>
      </c>
      <c r="D60" s="167" t="s">
        <v>34</v>
      </c>
      <c r="E60" s="167" t="s">
        <v>34</v>
      </c>
      <c r="F60" s="167" t="s">
        <v>34</v>
      </c>
      <c r="G60" s="167" t="s">
        <v>34</v>
      </c>
      <c r="H60" s="167" t="s">
        <v>34</v>
      </c>
      <c r="I60" s="171">
        <f>I58+I59</f>
        <v>140593474.76000005</v>
      </c>
      <c r="J60" s="167" t="s">
        <v>34</v>
      </c>
      <c r="K60" s="167" t="s">
        <v>34</v>
      </c>
      <c r="L60" s="23" t="e">
        <f>#REF!-'Прил. №2. Разделы 2, 3'!#REF!</f>
        <v>#REF!</v>
      </c>
      <c r="M60" s="24" t="e">
        <f>#REF!-I60</f>
        <v>#REF!</v>
      </c>
    </row>
    <row r="61" ht="15" customHeight="1">
      <c r="L61" s="1" t="e">
        <f>#REF!-'Прил. №2. Разделы 2, 3'!#REF!</f>
        <v>#REF!</v>
      </c>
    </row>
  </sheetData>
  <sheetProtection/>
  <mergeCells count="18">
    <mergeCell ref="A2:K2"/>
    <mergeCell ref="A3:K3"/>
    <mergeCell ref="K4:K7"/>
    <mergeCell ref="H1:K1"/>
    <mergeCell ref="A60:B60"/>
    <mergeCell ref="A58:B58"/>
    <mergeCell ref="A59:B59"/>
    <mergeCell ref="D5:D7"/>
    <mergeCell ref="C4:D4"/>
    <mergeCell ref="G4:G6"/>
    <mergeCell ref="A4:A7"/>
    <mergeCell ref="B4:B7"/>
    <mergeCell ref="C5:C7"/>
    <mergeCell ref="E4:E7"/>
    <mergeCell ref="F4:F7"/>
    <mergeCell ref="J4:J7"/>
    <mergeCell ref="H4:H6"/>
    <mergeCell ref="I4:I6"/>
  </mergeCells>
  <printOptions horizontalCentered="1"/>
  <pageMargins left="0.2362204724409449" right="0.2362204724409449" top="1.3385826771653544" bottom="0.15748031496062992" header="0.31496062992125984" footer="0.31496062992125984"/>
  <pageSetup cellComments="asDisplayed" fitToHeight="4" horizontalDpi="600" verticalDpi="600" orientation="landscape" paperSize="9" scale="60" r:id="rId1"/>
  <rowBreaks count="3" manualBreakCount="3">
    <brk id="17" max="10" man="1"/>
    <brk id="30" max="10" man="1"/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view="pageBreakPreview" zoomScale="40" zoomScaleNormal="40" zoomScaleSheetLayoutView="40" zoomScalePageLayoutView="0" workbookViewId="0" topLeftCell="A4">
      <selection activeCell="O14" sqref="O14:W16"/>
    </sheetView>
  </sheetViews>
  <sheetFormatPr defaultColWidth="9.140625" defaultRowHeight="15"/>
  <cols>
    <col min="1" max="1" width="5.7109375" style="8" customWidth="1"/>
    <col min="2" max="2" width="43.421875" style="13" customWidth="1"/>
    <col min="3" max="3" width="34.7109375" style="12" customWidth="1"/>
    <col min="4" max="4" width="31.7109375" style="11" customWidth="1"/>
    <col min="5" max="5" width="25.57421875" style="11" customWidth="1"/>
    <col min="6" max="6" width="33.00390625" style="11" customWidth="1"/>
    <col min="7" max="8" width="19.421875" style="11" customWidth="1"/>
    <col min="9" max="9" width="17.140625" style="11" customWidth="1"/>
    <col min="10" max="10" width="9.7109375" style="11" customWidth="1"/>
    <col min="11" max="11" width="9.8515625" style="11" customWidth="1"/>
    <col min="12" max="12" width="11.28125" style="11" customWidth="1"/>
    <col min="13" max="13" width="18.8515625" style="11" customWidth="1"/>
    <col min="14" max="14" width="33.7109375" style="12" customWidth="1"/>
    <col min="15" max="15" width="14.421875" style="11" customWidth="1"/>
    <col min="16" max="16" width="21.421875" style="11" customWidth="1"/>
    <col min="17" max="17" width="14.00390625" style="11" customWidth="1"/>
    <col min="18" max="18" width="12.8515625" style="12" customWidth="1"/>
    <col min="19" max="19" width="10.421875" style="12" customWidth="1"/>
    <col min="20" max="21" width="9.8515625" style="11" customWidth="1"/>
    <col min="22" max="22" width="11.421875" style="11" customWidth="1"/>
    <col min="23" max="23" width="19.421875" style="5" customWidth="1"/>
    <col min="24" max="24" width="22.00390625" style="5" hidden="1" customWidth="1"/>
    <col min="25" max="25" width="5.8515625" style="3" hidden="1" customWidth="1"/>
    <col min="26" max="26" width="17.57421875" style="6" hidden="1" customWidth="1"/>
    <col min="27" max="27" width="0.42578125" style="6" hidden="1" customWidth="1"/>
    <col min="28" max="28" width="31.00390625" style="2" customWidth="1"/>
    <col min="29" max="29" width="9.140625" style="6" customWidth="1"/>
    <col min="30" max="30" width="20.8515625" style="6" customWidth="1"/>
    <col min="31" max="16384" width="9.140625" style="6" customWidth="1"/>
  </cols>
  <sheetData>
    <row r="1" spans="18:23" ht="142.5" customHeight="1">
      <c r="R1" s="251"/>
      <c r="S1" s="251"/>
      <c r="T1" s="251"/>
      <c r="U1" s="251"/>
      <c r="V1" s="251"/>
      <c r="W1" s="251"/>
    </row>
    <row r="2" spans="18:23" ht="15" customHeight="1">
      <c r="R2" s="251"/>
      <c r="S2" s="251"/>
      <c r="T2" s="251"/>
      <c r="U2" s="251"/>
      <c r="V2" s="251"/>
      <c r="W2" s="251"/>
    </row>
    <row r="3" spans="18:23" ht="15" customHeight="1">
      <c r="R3" s="251"/>
      <c r="S3" s="251"/>
      <c r="T3" s="251"/>
      <c r="U3" s="251"/>
      <c r="V3" s="251"/>
      <c r="W3" s="251"/>
    </row>
    <row r="4" spans="18:23" ht="33.75" customHeight="1">
      <c r="R4" s="251"/>
      <c r="S4" s="251"/>
      <c r="T4" s="251"/>
      <c r="U4" s="251"/>
      <c r="V4" s="251"/>
      <c r="W4" s="251"/>
    </row>
    <row r="5" spans="1:20" ht="16.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</row>
    <row r="6" spans="1:28" ht="75" customHeight="1">
      <c r="A6" s="253" t="s">
        <v>80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0"/>
      <c r="Y6" s="20"/>
      <c r="Z6" s="20"/>
      <c r="AB6" s="231"/>
    </row>
    <row r="7" spans="1:28" ht="32.25" customHeight="1">
      <c r="A7" s="232" t="s">
        <v>0</v>
      </c>
      <c r="B7" s="232" t="s">
        <v>1</v>
      </c>
      <c r="C7" s="235" t="s">
        <v>2</v>
      </c>
      <c r="D7" s="237" t="s">
        <v>19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10"/>
      <c r="AB7" s="231"/>
    </row>
    <row r="8" spans="1:28" ht="124.5" customHeight="1">
      <c r="A8" s="233"/>
      <c r="B8" s="233"/>
      <c r="C8" s="236"/>
      <c r="D8" s="239" t="s">
        <v>20</v>
      </c>
      <c r="E8" s="240"/>
      <c r="F8" s="240"/>
      <c r="G8" s="240"/>
      <c r="H8" s="240"/>
      <c r="I8" s="241"/>
      <c r="J8" s="239" t="s">
        <v>41</v>
      </c>
      <c r="K8" s="240"/>
      <c r="L8" s="241"/>
      <c r="M8" s="242" t="s">
        <v>15</v>
      </c>
      <c r="N8" s="243"/>
      <c r="O8" s="242" t="s">
        <v>16</v>
      </c>
      <c r="P8" s="243"/>
      <c r="Q8" s="242" t="s">
        <v>17</v>
      </c>
      <c r="R8" s="243"/>
      <c r="S8" s="46"/>
      <c r="T8" s="242" t="s">
        <v>18</v>
      </c>
      <c r="U8" s="243"/>
      <c r="V8" s="248" t="s">
        <v>3</v>
      </c>
      <c r="W8" s="235" t="s">
        <v>37</v>
      </c>
      <c r="X8" s="19"/>
      <c r="Y8" s="52" t="s">
        <v>40</v>
      </c>
      <c r="Z8" s="19" t="s">
        <v>38</v>
      </c>
      <c r="AB8" s="231"/>
    </row>
    <row r="9" spans="1:28" ht="18.75" customHeight="1">
      <c r="A9" s="233"/>
      <c r="B9" s="233"/>
      <c r="C9" s="236"/>
      <c r="D9" s="248" t="s">
        <v>4</v>
      </c>
      <c r="E9" s="248" t="s">
        <v>5</v>
      </c>
      <c r="F9" s="248" t="s">
        <v>6</v>
      </c>
      <c r="G9" s="248" t="s">
        <v>7</v>
      </c>
      <c r="H9" s="248" t="s">
        <v>8</v>
      </c>
      <c r="I9" s="248" t="s">
        <v>9</v>
      </c>
      <c r="J9" s="248" t="s">
        <v>46</v>
      </c>
      <c r="K9" s="248" t="s">
        <v>14</v>
      </c>
      <c r="L9" s="248" t="s">
        <v>42</v>
      </c>
      <c r="M9" s="244"/>
      <c r="N9" s="245"/>
      <c r="O9" s="244"/>
      <c r="P9" s="245"/>
      <c r="Q9" s="244"/>
      <c r="R9" s="245"/>
      <c r="S9" s="47"/>
      <c r="T9" s="244"/>
      <c r="U9" s="245"/>
      <c r="V9" s="249"/>
      <c r="W9" s="236"/>
      <c r="X9" s="19"/>
      <c r="Y9" s="52"/>
      <c r="Z9" s="19"/>
      <c r="AB9" s="231"/>
    </row>
    <row r="10" spans="1:28" ht="117" customHeight="1">
      <c r="A10" s="233"/>
      <c r="B10" s="233"/>
      <c r="C10" s="236"/>
      <c r="D10" s="249"/>
      <c r="E10" s="249"/>
      <c r="F10" s="249"/>
      <c r="G10" s="249"/>
      <c r="H10" s="249"/>
      <c r="I10" s="249"/>
      <c r="J10" s="250"/>
      <c r="K10" s="249"/>
      <c r="L10" s="249"/>
      <c r="M10" s="244"/>
      <c r="N10" s="245"/>
      <c r="O10" s="244"/>
      <c r="P10" s="245"/>
      <c r="Q10" s="244"/>
      <c r="R10" s="245"/>
      <c r="S10" s="47" t="s">
        <v>43</v>
      </c>
      <c r="T10" s="244"/>
      <c r="U10" s="245"/>
      <c r="V10" s="249"/>
      <c r="W10" s="236"/>
      <c r="X10" s="19"/>
      <c r="Y10" s="52"/>
      <c r="Z10" s="19"/>
      <c r="AB10" s="231"/>
    </row>
    <row r="11" spans="1:28" ht="25.5" customHeight="1" hidden="1">
      <c r="A11" s="233"/>
      <c r="B11" s="233"/>
      <c r="C11" s="53"/>
      <c r="D11" s="250"/>
      <c r="E11" s="250"/>
      <c r="F11" s="250"/>
      <c r="G11" s="250"/>
      <c r="H11" s="250"/>
      <c r="I11" s="250"/>
      <c r="J11" s="39"/>
      <c r="K11" s="250"/>
      <c r="L11" s="250"/>
      <c r="M11" s="246"/>
      <c r="N11" s="247"/>
      <c r="O11" s="246"/>
      <c r="P11" s="247"/>
      <c r="Q11" s="246"/>
      <c r="R11" s="247"/>
      <c r="S11" s="48"/>
      <c r="T11" s="246"/>
      <c r="U11" s="247"/>
      <c r="V11" s="250"/>
      <c r="W11" s="258"/>
      <c r="X11" s="19"/>
      <c r="Y11" s="52"/>
      <c r="Z11" s="19"/>
      <c r="AB11" s="231"/>
    </row>
    <row r="12" spans="1:28" s="15" customFormat="1" ht="38.25" customHeight="1">
      <c r="A12" s="234"/>
      <c r="B12" s="234"/>
      <c r="C12" s="40" t="s">
        <v>10</v>
      </c>
      <c r="D12" s="39" t="s">
        <v>10</v>
      </c>
      <c r="E12" s="39" t="s">
        <v>10</v>
      </c>
      <c r="F12" s="39" t="s">
        <v>10</v>
      </c>
      <c r="G12" s="39" t="s">
        <v>10</v>
      </c>
      <c r="H12" s="39" t="s">
        <v>10</v>
      </c>
      <c r="I12" s="39" t="s">
        <v>10</v>
      </c>
      <c r="J12" s="39" t="s">
        <v>11</v>
      </c>
      <c r="K12" s="39" t="s">
        <v>10</v>
      </c>
      <c r="L12" s="39" t="s">
        <v>10</v>
      </c>
      <c r="M12" s="39" t="s">
        <v>12</v>
      </c>
      <c r="N12" s="40" t="s">
        <v>10</v>
      </c>
      <c r="O12" s="39" t="s">
        <v>12</v>
      </c>
      <c r="P12" s="39" t="s">
        <v>10</v>
      </c>
      <c r="Q12" s="39" t="s">
        <v>12</v>
      </c>
      <c r="R12" s="40" t="s">
        <v>10</v>
      </c>
      <c r="S12" s="40"/>
      <c r="T12" s="39" t="s">
        <v>13</v>
      </c>
      <c r="U12" s="39" t="s">
        <v>10</v>
      </c>
      <c r="V12" s="39" t="s">
        <v>10</v>
      </c>
      <c r="W12" s="40"/>
      <c r="X12" s="19"/>
      <c r="Y12" s="52"/>
      <c r="Z12" s="51"/>
      <c r="AB12" s="231"/>
    </row>
    <row r="13" spans="1:28" s="9" customFormat="1" ht="22.5" customHeight="1">
      <c r="A13" s="50">
        <v>1</v>
      </c>
      <c r="B13" s="49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50">
        <v>11</v>
      </c>
      <c r="L13" s="50">
        <v>12</v>
      </c>
      <c r="M13" s="50">
        <v>13</v>
      </c>
      <c r="N13" s="50">
        <v>14</v>
      </c>
      <c r="O13" s="50">
        <v>15</v>
      </c>
      <c r="P13" s="50">
        <v>16</v>
      </c>
      <c r="Q13" s="50">
        <v>17</v>
      </c>
      <c r="R13" s="50">
        <v>18</v>
      </c>
      <c r="S13" s="50">
        <v>19</v>
      </c>
      <c r="T13" s="50">
        <v>20</v>
      </c>
      <c r="U13" s="50">
        <v>21</v>
      </c>
      <c r="V13" s="50">
        <v>22</v>
      </c>
      <c r="W13" s="49">
        <v>23</v>
      </c>
      <c r="X13" s="17"/>
      <c r="Y13" s="17"/>
      <c r="Z13" s="16"/>
      <c r="AB13" s="231"/>
    </row>
    <row r="14" spans="1:27" ht="90.75" customHeight="1">
      <c r="A14" s="117">
        <v>1</v>
      </c>
      <c r="B14" s="118" t="s">
        <v>51</v>
      </c>
      <c r="C14" s="119">
        <f>D14+N14</f>
        <v>5573893.2</v>
      </c>
      <c r="D14" s="120"/>
      <c r="E14" s="120"/>
      <c r="F14" s="120"/>
      <c r="G14" s="120"/>
      <c r="H14" s="120"/>
      <c r="I14" s="120"/>
      <c r="J14" s="121"/>
      <c r="K14" s="121"/>
      <c r="L14" s="121"/>
      <c r="M14" s="122">
        <v>1223.9</v>
      </c>
      <c r="N14" s="123">
        <v>5573893.2</v>
      </c>
      <c r="O14" s="120"/>
      <c r="P14" s="120"/>
      <c r="Q14" s="120"/>
      <c r="R14" s="120"/>
      <c r="S14" s="64"/>
      <c r="T14" s="64"/>
      <c r="U14" s="120"/>
      <c r="V14" s="120"/>
      <c r="W14" s="120"/>
      <c r="X14" s="27"/>
      <c r="Y14" s="28"/>
      <c r="Z14" s="29"/>
      <c r="AA14" s="30"/>
    </row>
    <row r="15" spans="1:27" ht="91.5" customHeight="1">
      <c r="A15" s="124">
        <v>2</v>
      </c>
      <c r="B15" s="118" t="s">
        <v>53</v>
      </c>
      <c r="C15" s="119">
        <f>D15+N15</f>
        <v>5334510</v>
      </c>
      <c r="D15" s="120"/>
      <c r="E15" s="120"/>
      <c r="F15" s="120"/>
      <c r="G15" s="120"/>
      <c r="H15" s="120"/>
      <c r="I15" s="120"/>
      <c r="J15" s="121"/>
      <c r="K15" s="121"/>
      <c r="L15" s="121"/>
      <c r="M15" s="122">
        <v>1241.38</v>
      </c>
      <c r="N15" s="123">
        <v>5334510</v>
      </c>
      <c r="O15" s="120"/>
      <c r="P15" s="120"/>
      <c r="Q15" s="120"/>
      <c r="R15" s="120"/>
      <c r="S15" s="64"/>
      <c r="T15" s="64"/>
      <c r="U15" s="120"/>
      <c r="V15" s="120"/>
      <c r="W15" s="120"/>
      <c r="X15" s="26"/>
      <c r="Y15" s="28" t="s">
        <v>36</v>
      </c>
      <c r="Z15" s="29"/>
      <c r="AA15" s="30"/>
    </row>
    <row r="16" spans="1:27" s="7" customFormat="1" ht="105" customHeight="1">
      <c r="A16" s="117">
        <f>A15+1</f>
        <v>3</v>
      </c>
      <c r="B16" s="125" t="s">
        <v>52</v>
      </c>
      <c r="C16" s="119">
        <f>D16+N16</f>
        <v>10042455.6</v>
      </c>
      <c r="D16" s="120">
        <f>E16+F16+G16+H16+I16</f>
        <v>4909635.6</v>
      </c>
      <c r="E16" s="120">
        <v>826582.8</v>
      </c>
      <c r="F16" s="120">
        <v>4083052.8</v>
      </c>
      <c r="G16" s="120"/>
      <c r="H16" s="120"/>
      <c r="I16" s="120"/>
      <c r="J16" s="120"/>
      <c r="K16" s="120"/>
      <c r="L16" s="120"/>
      <c r="M16" s="122">
        <v>1215</v>
      </c>
      <c r="N16" s="119">
        <v>5132820</v>
      </c>
      <c r="O16" s="120"/>
      <c r="P16" s="120"/>
      <c r="Q16" s="120"/>
      <c r="R16" s="120"/>
      <c r="S16" s="64"/>
      <c r="T16" s="64"/>
      <c r="U16" s="120"/>
      <c r="V16" s="120"/>
      <c r="W16" s="120"/>
      <c r="X16" s="31"/>
      <c r="Y16" s="32"/>
      <c r="Z16" s="29" t="s">
        <v>39</v>
      </c>
      <c r="AA16" s="33"/>
    </row>
    <row r="17" spans="1:30" ht="63" customHeight="1">
      <c r="A17" s="254" t="s">
        <v>48</v>
      </c>
      <c r="B17" s="255"/>
      <c r="C17" s="126">
        <f aca="true" t="shared" si="0" ref="C17:W17">SUM(C14:C16)</f>
        <v>20950858.799999997</v>
      </c>
      <c r="D17" s="127">
        <f t="shared" si="0"/>
        <v>4909635.6</v>
      </c>
      <c r="E17" s="127">
        <f t="shared" si="0"/>
        <v>826582.8</v>
      </c>
      <c r="F17" s="127">
        <f t="shared" si="0"/>
        <v>4083052.8</v>
      </c>
      <c r="G17" s="127">
        <f t="shared" si="0"/>
        <v>0</v>
      </c>
      <c r="H17" s="127">
        <f t="shared" si="0"/>
        <v>0</v>
      </c>
      <c r="I17" s="127">
        <f t="shared" si="0"/>
        <v>0</v>
      </c>
      <c r="J17" s="128">
        <f t="shared" si="0"/>
        <v>0</v>
      </c>
      <c r="K17" s="128">
        <f t="shared" si="0"/>
        <v>0</v>
      </c>
      <c r="L17" s="128">
        <f t="shared" si="0"/>
        <v>0</v>
      </c>
      <c r="M17" s="128">
        <f t="shared" si="0"/>
        <v>3680.28</v>
      </c>
      <c r="N17" s="126">
        <f t="shared" si="0"/>
        <v>16041223.2</v>
      </c>
      <c r="O17" s="128">
        <f t="shared" si="0"/>
        <v>0</v>
      </c>
      <c r="P17" s="127">
        <f t="shared" si="0"/>
        <v>0</v>
      </c>
      <c r="Q17" s="128">
        <f t="shared" si="0"/>
        <v>0</v>
      </c>
      <c r="R17" s="126">
        <f t="shared" si="0"/>
        <v>0</v>
      </c>
      <c r="S17" s="128">
        <f t="shared" si="0"/>
        <v>0</v>
      </c>
      <c r="T17" s="128">
        <f t="shared" si="0"/>
        <v>0</v>
      </c>
      <c r="U17" s="128">
        <f t="shared" si="0"/>
        <v>0</v>
      </c>
      <c r="V17" s="128">
        <f t="shared" si="0"/>
        <v>0</v>
      </c>
      <c r="W17" s="126">
        <f t="shared" si="0"/>
        <v>0</v>
      </c>
      <c r="X17" s="26">
        <f>(C17-W17)*0.0214</f>
        <v>448348.3783199999</v>
      </c>
      <c r="Y17" s="28"/>
      <c r="Z17" s="29"/>
      <c r="AA17" s="34"/>
      <c r="AD17" s="2"/>
    </row>
    <row r="18" spans="1:27" ht="84" customHeight="1">
      <c r="A18" s="256" t="s">
        <v>47</v>
      </c>
      <c r="B18" s="257"/>
      <c r="C18" s="127">
        <f>D18+N18</f>
        <v>448348.37831999996</v>
      </c>
      <c r="D18" s="127">
        <f>E18+F18+G18+H18+I18</f>
        <v>105066.20184</v>
      </c>
      <c r="E18" s="127">
        <f>E17*0.0214</f>
        <v>17688.87192</v>
      </c>
      <c r="F18" s="127">
        <f>F17*0.0214</f>
        <v>87377.32991999999</v>
      </c>
      <c r="G18" s="127">
        <f>G17*0.0214</f>
        <v>0</v>
      </c>
      <c r="H18" s="127">
        <f>H17*0.0214</f>
        <v>0</v>
      </c>
      <c r="I18" s="127">
        <f>I17*0.0214</f>
        <v>0</v>
      </c>
      <c r="J18" s="128">
        <v>0</v>
      </c>
      <c r="K18" s="128">
        <v>0</v>
      </c>
      <c r="L18" s="128">
        <v>0</v>
      </c>
      <c r="M18" s="128" t="s">
        <v>34</v>
      </c>
      <c r="N18" s="127">
        <f>N17*0.0214</f>
        <v>343282.17647999997</v>
      </c>
      <c r="O18" s="127" t="s">
        <v>34</v>
      </c>
      <c r="P18" s="127">
        <f>P17*0.0214</f>
        <v>0</v>
      </c>
      <c r="Q18" s="127" t="s">
        <v>34</v>
      </c>
      <c r="R18" s="127">
        <f>R17*0.0214</f>
        <v>0</v>
      </c>
      <c r="S18" s="137">
        <v>0</v>
      </c>
      <c r="T18" s="137">
        <v>0</v>
      </c>
      <c r="U18" s="128">
        <v>0</v>
      </c>
      <c r="V18" s="128">
        <v>0</v>
      </c>
      <c r="W18" s="126" t="s">
        <v>34</v>
      </c>
      <c r="X18" s="26"/>
      <c r="Y18" s="35"/>
      <c r="Z18" s="29"/>
      <c r="AA18" s="36"/>
    </row>
    <row r="19" spans="1:27" ht="138.75" customHeight="1">
      <c r="A19" s="254" t="s">
        <v>49</v>
      </c>
      <c r="B19" s="255"/>
      <c r="C19" s="130">
        <f aca="true" t="shared" si="1" ref="C19:L19">C17+C18</f>
        <v>21399207.178319998</v>
      </c>
      <c r="D19" s="129">
        <f t="shared" si="1"/>
        <v>5014701.80184</v>
      </c>
      <c r="E19" s="129">
        <f t="shared" si="1"/>
        <v>844271.67192</v>
      </c>
      <c r="F19" s="127">
        <f t="shared" si="1"/>
        <v>4170430.1299199997</v>
      </c>
      <c r="G19" s="127">
        <f t="shared" si="1"/>
        <v>0</v>
      </c>
      <c r="H19" s="127">
        <f t="shared" si="1"/>
        <v>0</v>
      </c>
      <c r="I19" s="127">
        <f t="shared" si="1"/>
        <v>0</v>
      </c>
      <c r="J19" s="128">
        <v>0</v>
      </c>
      <c r="K19" s="128">
        <v>0</v>
      </c>
      <c r="L19" s="127">
        <f t="shared" si="1"/>
        <v>0</v>
      </c>
      <c r="M19" s="128" t="s">
        <v>34</v>
      </c>
      <c r="N19" s="127">
        <f>N17+N18</f>
        <v>16384505.37648</v>
      </c>
      <c r="O19" s="127" t="s">
        <v>34</v>
      </c>
      <c r="P19" s="127">
        <v>0</v>
      </c>
      <c r="Q19" s="127" t="s">
        <v>34</v>
      </c>
      <c r="R19" s="126">
        <v>0</v>
      </c>
      <c r="S19" s="137">
        <v>0</v>
      </c>
      <c r="T19" s="127" t="s">
        <v>34</v>
      </c>
      <c r="U19" s="137">
        <v>0</v>
      </c>
      <c r="V19" s="127">
        <v>0</v>
      </c>
      <c r="W19" s="126" t="s">
        <v>34</v>
      </c>
      <c r="X19" s="37"/>
      <c r="Y19" s="38"/>
      <c r="Z19" s="36"/>
      <c r="AA19" s="36"/>
    </row>
    <row r="20" ht="135" customHeight="1"/>
    <row r="392" ht="15"/>
    <row r="402" ht="15"/>
    <row r="403" ht="15"/>
    <row r="404" ht="15"/>
    <row r="405" ht="15"/>
    <row r="406" ht="15"/>
    <row r="407" ht="15"/>
    <row r="408" ht="15"/>
    <row r="409" ht="15"/>
    <row r="410" ht="15"/>
  </sheetData>
  <sheetProtection/>
  <mergeCells count="28">
    <mergeCell ref="A17:B17"/>
    <mergeCell ref="A18:B18"/>
    <mergeCell ref="A19:B19"/>
    <mergeCell ref="W8:W11"/>
    <mergeCell ref="D9:D11"/>
    <mergeCell ref="E9:E11"/>
    <mergeCell ref="F9:F11"/>
    <mergeCell ref="G9:G11"/>
    <mergeCell ref="H9:H11"/>
    <mergeCell ref="I9:I11"/>
    <mergeCell ref="R1:W4"/>
    <mergeCell ref="A5:T5"/>
    <mergeCell ref="A6:W6"/>
    <mergeCell ref="J9:J10"/>
    <mergeCell ref="K9:K11"/>
    <mergeCell ref="L9:L11"/>
    <mergeCell ref="M8:N11"/>
    <mergeCell ref="O8:P11"/>
    <mergeCell ref="Q8:R11"/>
    <mergeCell ref="AB6:AB13"/>
    <mergeCell ref="A7:A12"/>
    <mergeCell ref="B7:B12"/>
    <mergeCell ref="C7:C10"/>
    <mergeCell ref="D7:W7"/>
    <mergeCell ref="D8:I8"/>
    <mergeCell ref="J8:L8"/>
    <mergeCell ref="T8:U11"/>
    <mergeCell ref="V8:V11"/>
  </mergeCells>
  <printOptions horizontalCentered="1"/>
  <pageMargins left="0.11811023622047245" right="0.11811023622047245" top="0.7480314960629921" bottom="0.15748031496062992" header="0.31496062992125984" footer="0.31496062992125984"/>
  <pageSetup orientation="landscape" paperSize="9" scale="33" r:id="rId3"/>
  <colBreaks count="2" manualBreakCount="2">
    <brk id="23" max="19" man="1"/>
    <brk id="2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view="pageBreakPreview" zoomScale="25" zoomScaleNormal="40" zoomScaleSheetLayoutView="25" zoomScalePageLayoutView="0" workbookViewId="0" topLeftCell="A1">
      <selection activeCell="A1" sqref="A1:W1"/>
    </sheetView>
  </sheetViews>
  <sheetFormatPr defaultColWidth="9.140625" defaultRowHeight="15"/>
  <cols>
    <col min="1" max="1" width="5.7109375" style="8" customWidth="1"/>
    <col min="2" max="2" width="61.7109375" style="13" customWidth="1"/>
    <col min="3" max="3" width="28.57421875" style="12" customWidth="1"/>
    <col min="4" max="4" width="26.00390625" style="11" customWidth="1"/>
    <col min="5" max="5" width="16.57421875" style="11" customWidth="1"/>
    <col min="6" max="6" width="15.00390625" style="11" customWidth="1"/>
    <col min="7" max="7" width="17.57421875" style="11" customWidth="1"/>
    <col min="8" max="8" width="15.421875" style="11" customWidth="1"/>
    <col min="9" max="9" width="14.7109375" style="11" customWidth="1"/>
    <col min="10" max="10" width="9.7109375" style="11" customWidth="1"/>
    <col min="11" max="11" width="9.8515625" style="11" customWidth="1"/>
    <col min="12" max="12" width="11.28125" style="11" customWidth="1"/>
    <col min="13" max="13" width="13.57421875" style="11" customWidth="1"/>
    <col min="14" max="14" width="13.7109375" style="12" customWidth="1"/>
    <col min="15" max="15" width="19.8515625" style="11" customWidth="1"/>
    <col min="16" max="16" width="29.28125" style="11" customWidth="1"/>
    <col min="17" max="17" width="14.00390625" style="11" customWidth="1"/>
    <col min="18" max="18" width="13.8515625" style="12" customWidth="1"/>
    <col min="19" max="19" width="17.8515625" style="12" customWidth="1"/>
    <col min="20" max="20" width="20.57421875" style="11" customWidth="1"/>
    <col min="21" max="21" width="28.8515625" style="11" customWidth="1"/>
    <col min="22" max="22" width="11.140625" style="11" customWidth="1"/>
    <col min="23" max="23" width="30.57421875" style="5" customWidth="1"/>
    <col min="24" max="24" width="22.00390625" style="5" hidden="1" customWidth="1"/>
    <col min="25" max="25" width="5.8515625" style="3" hidden="1" customWidth="1"/>
    <col min="26" max="26" width="17.57421875" style="6" hidden="1" customWidth="1"/>
    <col min="27" max="27" width="15.421875" style="6" hidden="1" customWidth="1"/>
    <col min="28" max="28" width="31.00390625" style="2" customWidth="1"/>
    <col min="29" max="29" width="9.140625" style="6" customWidth="1"/>
    <col min="30" max="30" width="20.8515625" style="6" customWidth="1"/>
    <col min="31" max="16384" width="9.140625" style="6" customWidth="1"/>
  </cols>
  <sheetData>
    <row r="1" spans="1:28" ht="75" customHeight="1">
      <c r="A1" s="259" t="s">
        <v>152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0"/>
      <c r="Y1" s="20"/>
      <c r="Z1" s="20"/>
      <c r="AB1" s="231"/>
    </row>
    <row r="2" spans="1:28" ht="32.25" customHeight="1">
      <c r="A2" s="232" t="s">
        <v>0</v>
      </c>
      <c r="B2" s="232" t="s">
        <v>1</v>
      </c>
      <c r="C2" s="235" t="s">
        <v>2</v>
      </c>
      <c r="D2" s="237" t="s">
        <v>19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10"/>
      <c r="AB2" s="231"/>
    </row>
    <row r="3" spans="1:28" ht="124.5" customHeight="1">
      <c r="A3" s="233"/>
      <c r="B3" s="233"/>
      <c r="C3" s="236"/>
      <c r="D3" s="239" t="s">
        <v>20</v>
      </c>
      <c r="E3" s="240"/>
      <c r="F3" s="240"/>
      <c r="G3" s="240"/>
      <c r="H3" s="240"/>
      <c r="I3" s="241"/>
      <c r="J3" s="239" t="s">
        <v>41</v>
      </c>
      <c r="K3" s="240"/>
      <c r="L3" s="241"/>
      <c r="M3" s="242" t="s">
        <v>15</v>
      </c>
      <c r="N3" s="243"/>
      <c r="O3" s="242" t="s">
        <v>16</v>
      </c>
      <c r="P3" s="243"/>
      <c r="Q3" s="242" t="s">
        <v>17</v>
      </c>
      <c r="R3" s="243"/>
      <c r="S3" s="46"/>
      <c r="T3" s="242" t="s">
        <v>18</v>
      </c>
      <c r="U3" s="243"/>
      <c r="V3" s="248" t="s">
        <v>3</v>
      </c>
      <c r="W3" s="235" t="s">
        <v>37</v>
      </c>
      <c r="X3" s="19"/>
      <c r="Y3" s="52" t="s">
        <v>40</v>
      </c>
      <c r="Z3" s="19" t="s">
        <v>38</v>
      </c>
      <c r="AB3" s="231"/>
    </row>
    <row r="4" spans="1:28" ht="18.75" customHeight="1">
      <c r="A4" s="233"/>
      <c r="B4" s="233"/>
      <c r="C4" s="236"/>
      <c r="D4" s="248" t="s">
        <v>4</v>
      </c>
      <c r="E4" s="248" t="s">
        <v>5</v>
      </c>
      <c r="F4" s="248" t="s">
        <v>6</v>
      </c>
      <c r="G4" s="248" t="s">
        <v>7</v>
      </c>
      <c r="H4" s="248" t="s">
        <v>8</v>
      </c>
      <c r="I4" s="248" t="s">
        <v>9</v>
      </c>
      <c r="J4" s="248" t="s">
        <v>46</v>
      </c>
      <c r="K4" s="248" t="s">
        <v>14</v>
      </c>
      <c r="L4" s="248" t="s">
        <v>42</v>
      </c>
      <c r="M4" s="244"/>
      <c r="N4" s="245"/>
      <c r="O4" s="244"/>
      <c r="P4" s="245"/>
      <c r="Q4" s="244"/>
      <c r="R4" s="245"/>
      <c r="S4" s="47"/>
      <c r="T4" s="244"/>
      <c r="U4" s="245"/>
      <c r="V4" s="249"/>
      <c r="W4" s="236"/>
      <c r="X4" s="19"/>
      <c r="Y4" s="52"/>
      <c r="Z4" s="19"/>
      <c r="AB4" s="231"/>
    </row>
    <row r="5" spans="1:28" ht="117" customHeight="1">
      <c r="A5" s="233"/>
      <c r="B5" s="233"/>
      <c r="C5" s="236"/>
      <c r="D5" s="249"/>
      <c r="E5" s="249"/>
      <c r="F5" s="249"/>
      <c r="G5" s="249"/>
      <c r="H5" s="249"/>
      <c r="I5" s="249"/>
      <c r="J5" s="250"/>
      <c r="K5" s="249"/>
      <c r="L5" s="249"/>
      <c r="M5" s="244"/>
      <c r="N5" s="245"/>
      <c r="O5" s="244"/>
      <c r="P5" s="245"/>
      <c r="Q5" s="244"/>
      <c r="R5" s="245"/>
      <c r="S5" s="47" t="s">
        <v>43</v>
      </c>
      <c r="T5" s="244"/>
      <c r="U5" s="245"/>
      <c r="V5" s="249"/>
      <c r="W5" s="236"/>
      <c r="X5" s="19"/>
      <c r="Y5" s="52"/>
      <c r="Z5" s="19"/>
      <c r="AB5" s="231"/>
    </row>
    <row r="6" spans="1:28" ht="25.5" customHeight="1" hidden="1">
      <c r="A6" s="233"/>
      <c r="B6" s="233"/>
      <c r="C6" s="53"/>
      <c r="D6" s="250"/>
      <c r="E6" s="250"/>
      <c r="F6" s="250"/>
      <c r="G6" s="250"/>
      <c r="H6" s="250"/>
      <c r="I6" s="250"/>
      <c r="J6" s="39"/>
      <c r="K6" s="250"/>
      <c r="L6" s="250"/>
      <c r="M6" s="246"/>
      <c r="N6" s="247"/>
      <c r="O6" s="246"/>
      <c r="P6" s="247"/>
      <c r="Q6" s="246"/>
      <c r="R6" s="247"/>
      <c r="S6" s="48"/>
      <c r="T6" s="246"/>
      <c r="U6" s="247"/>
      <c r="V6" s="250"/>
      <c r="W6" s="258"/>
      <c r="X6" s="19"/>
      <c r="Y6" s="52"/>
      <c r="Z6" s="19"/>
      <c r="AB6" s="231"/>
    </row>
    <row r="7" spans="1:28" s="15" customFormat="1" ht="38.25" customHeight="1">
      <c r="A7" s="234"/>
      <c r="B7" s="234"/>
      <c r="C7" s="40" t="s">
        <v>10</v>
      </c>
      <c r="D7" s="39" t="s">
        <v>10</v>
      </c>
      <c r="E7" s="39" t="s">
        <v>10</v>
      </c>
      <c r="F7" s="39" t="s">
        <v>10</v>
      </c>
      <c r="G7" s="39" t="s">
        <v>10</v>
      </c>
      <c r="H7" s="39" t="s">
        <v>10</v>
      </c>
      <c r="I7" s="39" t="s">
        <v>10</v>
      </c>
      <c r="J7" s="39" t="s">
        <v>11</v>
      </c>
      <c r="K7" s="39" t="s">
        <v>10</v>
      </c>
      <c r="L7" s="39" t="s">
        <v>10</v>
      </c>
      <c r="M7" s="39" t="s">
        <v>12</v>
      </c>
      <c r="N7" s="40" t="s">
        <v>10</v>
      </c>
      <c r="O7" s="39" t="s">
        <v>12</v>
      </c>
      <c r="P7" s="39" t="s">
        <v>10</v>
      </c>
      <c r="Q7" s="39" t="s">
        <v>12</v>
      </c>
      <c r="R7" s="40" t="s">
        <v>10</v>
      </c>
      <c r="S7" s="40"/>
      <c r="T7" s="39" t="s">
        <v>13</v>
      </c>
      <c r="U7" s="39" t="s">
        <v>10</v>
      </c>
      <c r="V7" s="39" t="s">
        <v>10</v>
      </c>
      <c r="W7" s="40"/>
      <c r="X7" s="19"/>
      <c r="Y7" s="52"/>
      <c r="Z7" s="51"/>
      <c r="AB7" s="231"/>
    </row>
    <row r="8" spans="1:28" s="9" customFormat="1" ht="22.5" customHeight="1">
      <c r="A8" s="50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  <c r="M8" s="50">
        <v>13</v>
      </c>
      <c r="N8" s="50">
        <v>14</v>
      </c>
      <c r="O8" s="50">
        <v>15</v>
      </c>
      <c r="P8" s="50">
        <v>16</v>
      </c>
      <c r="Q8" s="50">
        <v>17</v>
      </c>
      <c r="R8" s="50">
        <v>18</v>
      </c>
      <c r="S8" s="50">
        <v>19</v>
      </c>
      <c r="T8" s="50">
        <v>20</v>
      </c>
      <c r="U8" s="50">
        <v>21</v>
      </c>
      <c r="V8" s="50">
        <v>22</v>
      </c>
      <c r="W8" s="49">
        <v>23</v>
      </c>
      <c r="X8" s="17"/>
      <c r="Y8" s="17"/>
      <c r="Z8" s="16"/>
      <c r="AB8" s="231"/>
    </row>
    <row r="9" spans="1:28" s="9" customFormat="1" ht="78" customHeight="1">
      <c r="A9" s="50">
        <v>1</v>
      </c>
      <c r="B9" s="60" t="s">
        <v>111</v>
      </c>
      <c r="C9" s="62">
        <f aca="true" t="shared" si="0" ref="C9:C46">D9+N9+P9+R9++S9+U9+V9+W9</f>
        <v>278513.7</v>
      </c>
      <c r="D9" s="62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>
        <v>278513.7</v>
      </c>
      <c r="X9" s="59"/>
      <c r="Y9" s="17"/>
      <c r="Z9" s="16"/>
      <c r="AB9" s="54"/>
    </row>
    <row r="10" spans="1:28" s="9" customFormat="1" ht="95.25" customHeight="1">
      <c r="A10" s="50">
        <v>2</v>
      </c>
      <c r="B10" s="60" t="s">
        <v>112</v>
      </c>
      <c r="C10" s="62">
        <f t="shared" si="0"/>
        <v>622718.4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>
        <v>650.1</v>
      </c>
      <c r="U10" s="62">
        <v>622718.4</v>
      </c>
      <c r="V10" s="62"/>
      <c r="W10" s="62">
        <v>0</v>
      </c>
      <c r="X10" s="59"/>
      <c r="Y10" s="17"/>
      <c r="Z10" s="16"/>
      <c r="AB10" s="54"/>
    </row>
    <row r="11" spans="1:28" s="9" customFormat="1" ht="99" customHeight="1">
      <c r="A11" s="50">
        <f>A10+1</f>
        <v>3</v>
      </c>
      <c r="B11" s="60" t="s">
        <v>173</v>
      </c>
      <c r="C11" s="62">
        <f t="shared" si="0"/>
        <v>395750.7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>
        <v>395750.7</v>
      </c>
      <c r="X11" s="59"/>
      <c r="Y11" s="17"/>
      <c r="Z11" s="16"/>
      <c r="AB11" s="66"/>
    </row>
    <row r="12" spans="1:28" s="9" customFormat="1" ht="95.25" customHeight="1">
      <c r="A12" s="50">
        <f aca="true" t="shared" si="1" ref="A12:A45">A11+1</f>
        <v>4</v>
      </c>
      <c r="B12" s="60" t="s">
        <v>174</v>
      </c>
      <c r="C12" s="62">
        <f t="shared" si="0"/>
        <v>73814.42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>
        <v>73814.42</v>
      </c>
      <c r="X12" s="59"/>
      <c r="Y12" s="17"/>
      <c r="Z12" s="16"/>
      <c r="AB12" s="66"/>
    </row>
    <row r="13" spans="1:28" s="9" customFormat="1" ht="95.25" customHeight="1">
      <c r="A13" s="50">
        <f t="shared" si="1"/>
        <v>5</v>
      </c>
      <c r="B13" s="60" t="s">
        <v>175</v>
      </c>
      <c r="C13" s="62">
        <f t="shared" si="0"/>
        <v>171654.52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>
        <v>171654.52</v>
      </c>
      <c r="X13" s="59"/>
      <c r="Y13" s="17"/>
      <c r="Z13" s="16"/>
      <c r="AB13" s="66"/>
    </row>
    <row r="14" spans="1:28" s="9" customFormat="1" ht="95.25" customHeight="1">
      <c r="A14" s="50">
        <f t="shared" si="1"/>
        <v>6</v>
      </c>
      <c r="B14" s="60" t="s">
        <v>176</v>
      </c>
      <c r="C14" s="62">
        <f t="shared" si="0"/>
        <v>73846.82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>
        <v>73846.82</v>
      </c>
      <c r="X14" s="59"/>
      <c r="Y14" s="17"/>
      <c r="Z14" s="16"/>
      <c r="AB14" s="66"/>
    </row>
    <row r="15" spans="1:28" s="9" customFormat="1" ht="95.25" customHeight="1">
      <c r="A15" s="50">
        <f>A14+1</f>
        <v>7</v>
      </c>
      <c r="B15" s="60" t="s">
        <v>107</v>
      </c>
      <c r="C15" s="62">
        <f t="shared" si="0"/>
        <v>168980.62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>
        <v>168980.62</v>
      </c>
      <c r="X15" s="59"/>
      <c r="Y15" s="17"/>
      <c r="Z15" s="16"/>
      <c r="AB15" s="66"/>
    </row>
    <row r="16" spans="1:28" s="9" customFormat="1" ht="95.25" customHeight="1">
      <c r="A16" s="50">
        <f t="shared" si="1"/>
        <v>8</v>
      </c>
      <c r="B16" s="60" t="s">
        <v>177</v>
      </c>
      <c r="C16" s="62">
        <f t="shared" si="0"/>
        <v>96492.79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>
        <v>96492.79</v>
      </c>
      <c r="X16" s="59"/>
      <c r="Y16" s="17"/>
      <c r="Z16" s="16"/>
      <c r="AB16" s="66"/>
    </row>
    <row r="17" spans="1:28" s="9" customFormat="1" ht="95.25" customHeight="1">
      <c r="A17" s="50">
        <f t="shared" si="1"/>
        <v>9</v>
      </c>
      <c r="B17" s="60" t="s">
        <v>113</v>
      </c>
      <c r="C17" s="62">
        <f t="shared" si="0"/>
        <v>386911.62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>
        <v>386911.62</v>
      </c>
      <c r="X17" s="59"/>
      <c r="Y17" s="17"/>
      <c r="Z17" s="16"/>
      <c r="AB17" s="54"/>
    </row>
    <row r="18" spans="1:28" s="9" customFormat="1" ht="95.25" customHeight="1">
      <c r="A18" s="50">
        <f t="shared" si="1"/>
        <v>10</v>
      </c>
      <c r="B18" s="60" t="s">
        <v>178</v>
      </c>
      <c r="C18" s="62">
        <f t="shared" si="0"/>
        <v>356793.56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>
        <v>356793.56</v>
      </c>
      <c r="X18" s="59"/>
      <c r="Y18" s="17"/>
      <c r="Z18" s="16"/>
      <c r="AB18" s="54"/>
    </row>
    <row r="19" spans="1:28" s="9" customFormat="1" ht="61.5" customHeight="1">
      <c r="A19" s="50">
        <f t="shared" si="1"/>
        <v>11</v>
      </c>
      <c r="B19" s="60" t="s">
        <v>110</v>
      </c>
      <c r="C19" s="62">
        <f t="shared" si="0"/>
        <v>576631.14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>
        <v>576631.14</v>
      </c>
      <c r="X19" s="59"/>
      <c r="Y19" s="17"/>
      <c r="Z19" s="16"/>
      <c r="AB19" s="54"/>
    </row>
    <row r="20" spans="1:28" s="9" customFormat="1" ht="76.5" customHeight="1">
      <c r="A20" s="50">
        <f t="shared" si="1"/>
        <v>12</v>
      </c>
      <c r="B20" s="60" t="s">
        <v>109</v>
      </c>
      <c r="C20" s="62">
        <f t="shared" si="0"/>
        <v>455832.38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>
        <v>455832.38</v>
      </c>
      <c r="X20" s="59"/>
      <c r="Y20" s="17"/>
      <c r="Z20" s="16"/>
      <c r="AB20" s="54"/>
    </row>
    <row r="21" spans="1:28" s="9" customFormat="1" ht="65.25" customHeight="1">
      <c r="A21" s="50">
        <f t="shared" si="1"/>
        <v>13</v>
      </c>
      <c r="B21" s="60" t="s">
        <v>108</v>
      </c>
      <c r="C21" s="62">
        <f t="shared" si="0"/>
        <v>455832.38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>
        <v>455832.38</v>
      </c>
      <c r="X21" s="59"/>
      <c r="Y21" s="17"/>
      <c r="Z21" s="16"/>
      <c r="AB21" s="54"/>
    </row>
    <row r="22" spans="1:28" s="9" customFormat="1" ht="96.75" customHeight="1">
      <c r="A22" s="50">
        <f t="shared" si="1"/>
        <v>14</v>
      </c>
      <c r="B22" s="60" t="s">
        <v>179</v>
      </c>
      <c r="C22" s="62">
        <f t="shared" si="0"/>
        <v>350637.03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>
        <v>350637.03</v>
      </c>
      <c r="X22" s="59"/>
      <c r="Y22" s="17"/>
      <c r="Z22" s="16"/>
      <c r="AB22" s="54"/>
    </row>
    <row r="23" spans="1:28" s="9" customFormat="1" ht="66.75" customHeight="1">
      <c r="A23" s="50">
        <f t="shared" si="1"/>
        <v>15</v>
      </c>
      <c r="B23" s="60" t="s">
        <v>106</v>
      </c>
      <c r="C23" s="62">
        <f t="shared" si="0"/>
        <v>575289.27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>
        <v>575289.27</v>
      </c>
      <c r="X23" s="59"/>
      <c r="Y23" s="17"/>
      <c r="Z23" s="16"/>
      <c r="AB23" s="54"/>
    </row>
    <row r="24" spans="1:28" s="9" customFormat="1" ht="95.25" customHeight="1">
      <c r="A24" s="50">
        <f t="shared" si="1"/>
        <v>16</v>
      </c>
      <c r="B24" s="60" t="s">
        <v>105</v>
      </c>
      <c r="C24" s="62">
        <f t="shared" si="0"/>
        <v>1697831.23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>
        <v>1697831.23</v>
      </c>
      <c r="X24" s="59"/>
      <c r="Y24" s="17"/>
      <c r="Z24" s="16"/>
      <c r="AB24" s="54"/>
    </row>
    <row r="25" spans="1:28" s="9" customFormat="1" ht="95.25" customHeight="1">
      <c r="A25" s="50">
        <f t="shared" si="1"/>
        <v>17</v>
      </c>
      <c r="B25" s="60" t="s">
        <v>104</v>
      </c>
      <c r="C25" s="62">
        <f t="shared" si="0"/>
        <v>708072.39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>
        <v>708072.39</v>
      </c>
      <c r="X25" s="59"/>
      <c r="Y25" s="17"/>
      <c r="Z25" s="16"/>
      <c r="AB25" s="54"/>
    </row>
    <row r="26" spans="1:28" s="9" customFormat="1" ht="95.25" customHeight="1">
      <c r="A26" s="50">
        <f t="shared" si="1"/>
        <v>18</v>
      </c>
      <c r="B26" s="60" t="s">
        <v>103</v>
      </c>
      <c r="C26" s="62">
        <f t="shared" si="0"/>
        <v>332976.4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>
        <v>332976.4</v>
      </c>
      <c r="X26" s="59"/>
      <c r="Y26" s="17"/>
      <c r="Z26" s="16"/>
      <c r="AB26" s="54"/>
    </row>
    <row r="27" spans="1:28" s="9" customFormat="1" ht="95.25" customHeight="1">
      <c r="A27" s="50">
        <f t="shared" si="1"/>
        <v>19</v>
      </c>
      <c r="B27" s="60" t="s">
        <v>102</v>
      </c>
      <c r="C27" s="62">
        <f t="shared" si="0"/>
        <v>3788836.52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>
        <v>660</v>
      </c>
      <c r="P27" s="62">
        <v>3608196</v>
      </c>
      <c r="Q27" s="62"/>
      <c r="R27" s="62"/>
      <c r="S27" s="62"/>
      <c r="T27" s="62"/>
      <c r="U27" s="62"/>
      <c r="V27" s="62"/>
      <c r="W27" s="62">
        <v>180640.52</v>
      </c>
      <c r="X27" s="17"/>
      <c r="Y27" s="17"/>
      <c r="Z27" s="16"/>
      <c r="AB27" s="54"/>
    </row>
    <row r="28" spans="1:28" s="9" customFormat="1" ht="95.25" customHeight="1">
      <c r="A28" s="50">
        <f t="shared" si="1"/>
        <v>20</v>
      </c>
      <c r="B28" s="60" t="s">
        <v>101</v>
      </c>
      <c r="C28" s="62">
        <f t="shared" si="0"/>
        <v>175448.34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>
        <v>175448.34</v>
      </c>
      <c r="X28" s="17"/>
      <c r="Y28" s="17"/>
      <c r="Z28" s="16"/>
      <c r="AB28" s="54"/>
    </row>
    <row r="29" spans="1:28" s="9" customFormat="1" ht="95.25" customHeight="1">
      <c r="A29" s="50">
        <f t="shared" si="1"/>
        <v>21</v>
      </c>
      <c r="B29" s="60" t="s">
        <v>100</v>
      </c>
      <c r="C29" s="62">
        <f t="shared" si="0"/>
        <v>233166.07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>
        <v>233166.07</v>
      </c>
      <c r="X29" s="17"/>
      <c r="Y29" s="17"/>
      <c r="Z29" s="16"/>
      <c r="AB29" s="54"/>
    </row>
    <row r="30" spans="1:28" s="9" customFormat="1" ht="95.25" customHeight="1">
      <c r="A30" s="50">
        <f t="shared" si="1"/>
        <v>22</v>
      </c>
      <c r="B30" s="60" t="s">
        <v>99</v>
      </c>
      <c r="C30" s="62">
        <f t="shared" si="0"/>
        <v>383679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>
        <v>383679</v>
      </c>
      <c r="X30" s="17"/>
      <c r="Y30" s="17"/>
      <c r="Z30" s="16"/>
      <c r="AB30" s="54"/>
    </row>
    <row r="31" spans="1:28" s="9" customFormat="1" ht="95.25" customHeight="1">
      <c r="A31" s="50">
        <f t="shared" si="1"/>
        <v>23</v>
      </c>
      <c r="B31" s="60" t="s">
        <v>98</v>
      </c>
      <c r="C31" s="62">
        <f t="shared" si="0"/>
        <v>384552.83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>
        <v>384552.83</v>
      </c>
      <c r="X31" s="17"/>
      <c r="Y31" s="17"/>
      <c r="Z31" s="16"/>
      <c r="AB31" s="54"/>
    </row>
    <row r="32" spans="1:28" s="9" customFormat="1" ht="95.25" customHeight="1">
      <c r="A32" s="50">
        <f t="shared" si="1"/>
        <v>24</v>
      </c>
      <c r="B32" s="60" t="s">
        <v>180</v>
      </c>
      <c r="C32" s="62">
        <f t="shared" si="0"/>
        <v>8864768.4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>
        <v>7800</v>
      </c>
      <c r="U32" s="62">
        <v>8864768.4</v>
      </c>
      <c r="V32" s="62"/>
      <c r="W32" s="62">
        <v>0</v>
      </c>
      <c r="X32" s="17"/>
      <c r="Y32" s="17"/>
      <c r="Z32" s="16"/>
      <c r="AB32" s="54"/>
    </row>
    <row r="33" spans="1:28" s="9" customFormat="1" ht="59.25" customHeight="1">
      <c r="A33" s="50">
        <f t="shared" si="1"/>
        <v>25</v>
      </c>
      <c r="B33" s="60" t="s">
        <v>88</v>
      </c>
      <c r="C33" s="62">
        <f t="shared" si="0"/>
        <v>201319.78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4">
        <v>201319.78</v>
      </c>
      <c r="X33" s="17"/>
      <c r="Y33" s="17"/>
      <c r="Z33" s="16"/>
      <c r="AB33" s="66"/>
    </row>
    <row r="34" spans="1:28" s="9" customFormat="1" ht="69" customHeight="1">
      <c r="A34" s="50">
        <f t="shared" si="1"/>
        <v>26</v>
      </c>
      <c r="B34" s="60" t="s">
        <v>87</v>
      </c>
      <c r="C34" s="62">
        <f t="shared" si="0"/>
        <v>218236.08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4">
        <v>218236.08</v>
      </c>
      <c r="X34" s="17"/>
      <c r="Y34" s="17"/>
      <c r="Z34" s="16"/>
      <c r="AB34" s="66"/>
    </row>
    <row r="35" spans="1:28" s="9" customFormat="1" ht="57.75" customHeight="1">
      <c r="A35" s="50">
        <f t="shared" si="1"/>
        <v>27</v>
      </c>
      <c r="B35" s="60" t="s">
        <v>86</v>
      </c>
      <c r="C35" s="62">
        <f t="shared" si="0"/>
        <v>122651.87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4">
        <v>122651.87</v>
      </c>
      <c r="X35" s="17"/>
      <c r="Y35" s="17"/>
      <c r="Z35" s="16"/>
      <c r="AB35" s="66"/>
    </row>
    <row r="36" spans="1:28" s="9" customFormat="1" ht="57.75" customHeight="1">
      <c r="A36" s="50">
        <f t="shared" si="1"/>
        <v>28</v>
      </c>
      <c r="B36" s="60" t="s">
        <v>85</v>
      </c>
      <c r="C36" s="62">
        <f t="shared" si="0"/>
        <v>122619.92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4">
        <v>122619.92</v>
      </c>
      <c r="X36" s="17"/>
      <c r="Y36" s="17"/>
      <c r="Z36" s="16"/>
      <c r="AB36" s="141"/>
    </row>
    <row r="37" spans="1:28" s="9" customFormat="1" ht="57.75" customHeight="1">
      <c r="A37" s="50">
        <f t="shared" si="1"/>
        <v>29</v>
      </c>
      <c r="B37" s="60" t="s">
        <v>84</v>
      </c>
      <c r="C37" s="62">
        <f t="shared" si="0"/>
        <v>233806.72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4">
        <v>233806.72</v>
      </c>
      <c r="X37" s="17"/>
      <c r="Y37" s="17"/>
      <c r="Z37" s="16"/>
      <c r="AB37" s="141"/>
    </row>
    <row r="38" spans="1:28" s="9" customFormat="1" ht="57.75" customHeight="1">
      <c r="A38" s="50">
        <f>A37+1</f>
        <v>30</v>
      </c>
      <c r="B38" s="60" t="s">
        <v>94</v>
      </c>
      <c r="C38" s="62">
        <f t="shared" si="0"/>
        <v>4615897.2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>
        <v>555</v>
      </c>
      <c r="P38" s="62">
        <v>4615897.2</v>
      </c>
      <c r="Q38" s="62"/>
      <c r="R38" s="62"/>
      <c r="S38" s="62"/>
      <c r="T38" s="62"/>
      <c r="U38" s="62"/>
      <c r="V38" s="62"/>
      <c r="W38" s="64">
        <v>0</v>
      </c>
      <c r="X38" s="17"/>
      <c r="Y38" s="17"/>
      <c r="Z38" s="16"/>
      <c r="AB38" s="141"/>
    </row>
    <row r="39" spans="1:28" s="9" customFormat="1" ht="57.75" customHeight="1">
      <c r="A39" s="50">
        <f t="shared" si="1"/>
        <v>31</v>
      </c>
      <c r="B39" s="60" t="s">
        <v>93</v>
      </c>
      <c r="C39" s="62">
        <f t="shared" si="0"/>
        <v>201562.75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4">
        <v>201562.75</v>
      </c>
      <c r="X39" s="17"/>
      <c r="Y39" s="17"/>
      <c r="Z39" s="16"/>
      <c r="AB39" s="141"/>
    </row>
    <row r="40" spans="1:28" s="9" customFormat="1" ht="57.75" customHeight="1">
      <c r="A40" s="50">
        <f t="shared" si="1"/>
        <v>32</v>
      </c>
      <c r="B40" s="60" t="s">
        <v>92</v>
      </c>
      <c r="C40" s="62">
        <f t="shared" si="0"/>
        <v>334185.3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4">
        <v>334185.3</v>
      </c>
      <c r="X40" s="17"/>
      <c r="Y40" s="17"/>
      <c r="Z40" s="16"/>
      <c r="AB40" s="141"/>
    </row>
    <row r="41" spans="1:28" s="9" customFormat="1" ht="57.75" customHeight="1">
      <c r="A41" s="50">
        <f t="shared" si="1"/>
        <v>33</v>
      </c>
      <c r="B41" s="60" t="s">
        <v>91</v>
      </c>
      <c r="C41" s="62">
        <f t="shared" si="0"/>
        <v>357327.04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4">
        <v>357327.04</v>
      </c>
      <c r="X41" s="17"/>
      <c r="Y41" s="17"/>
      <c r="Z41" s="16"/>
      <c r="AB41" s="141"/>
    </row>
    <row r="42" spans="1:28" s="9" customFormat="1" ht="57.75" customHeight="1">
      <c r="A42" s="50">
        <f t="shared" si="1"/>
        <v>34</v>
      </c>
      <c r="B42" s="60" t="s">
        <v>90</v>
      </c>
      <c r="C42" s="62">
        <f t="shared" si="0"/>
        <v>394652.93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4">
        <v>394652.93</v>
      </c>
      <c r="X42" s="17"/>
      <c r="Y42" s="17"/>
      <c r="Z42" s="16"/>
      <c r="AB42" s="141"/>
    </row>
    <row r="43" spans="1:28" s="9" customFormat="1" ht="97.5" customHeight="1">
      <c r="A43" s="50">
        <f t="shared" si="1"/>
        <v>35</v>
      </c>
      <c r="B43" s="60" t="s">
        <v>83</v>
      </c>
      <c r="C43" s="62">
        <f t="shared" si="0"/>
        <v>4157577.82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>
        <v>1150</v>
      </c>
      <c r="P43" s="62">
        <v>3876914.4</v>
      </c>
      <c r="Q43" s="62"/>
      <c r="R43" s="62"/>
      <c r="S43" s="62"/>
      <c r="T43" s="62"/>
      <c r="U43" s="62"/>
      <c r="V43" s="62"/>
      <c r="W43" s="64">
        <v>280663.42</v>
      </c>
      <c r="X43" s="17"/>
      <c r="Y43" s="17"/>
      <c r="Z43" s="16"/>
      <c r="AB43" s="141"/>
    </row>
    <row r="44" spans="1:28" s="9" customFormat="1" ht="86.25" customHeight="1">
      <c r="A44" s="50">
        <f t="shared" si="1"/>
        <v>36</v>
      </c>
      <c r="B44" s="60" t="s">
        <v>82</v>
      </c>
      <c r="C44" s="62">
        <f t="shared" si="0"/>
        <v>336215.96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4">
        <v>336215.96</v>
      </c>
      <c r="X44" s="17"/>
      <c r="Y44" s="17"/>
      <c r="Z44" s="16"/>
      <c r="AB44" s="141"/>
    </row>
    <row r="45" spans="1:28" s="9" customFormat="1" ht="93.75" customHeight="1">
      <c r="A45" s="50">
        <f t="shared" si="1"/>
        <v>37</v>
      </c>
      <c r="B45" s="60" t="s">
        <v>81</v>
      </c>
      <c r="C45" s="62">
        <f t="shared" si="0"/>
        <v>336215.96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4">
        <v>336215.96</v>
      </c>
      <c r="X45" s="17"/>
      <c r="Y45" s="17"/>
      <c r="Z45" s="16"/>
      <c r="AB45" s="141"/>
    </row>
    <row r="46" spans="1:28" s="9" customFormat="1" ht="95.25" customHeight="1">
      <c r="A46" s="50">
        <f>A45+1</f>
        <v>38</v>
      </c>
      <c r="B46" s="60" t="s">
        <v>97</v>
      </c>
      <c r="C46" s="62">
        <f t="shared" si="0"/>
        <v>409251.32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4">
        <v>409251.32</v>
      </c>
      <c r="X46" s="17"/>
      <c r="Y46" s="17"/>
      <c r="Z46" s="16"/>
      <c r="AB46" s="141"/>
    </row>
    <row r="47" spans="1:30" ht="63" customHeight="1">
      <c r="A47" s="260" t="s">
        <v>48</v>
      </c>
      <c r="B47" s="261"/>
      <c r="C47" s="63">
        <f aca="true" t="shared" si="2" ref="C47:W47">SUM(C9:C46)</f>
        <v>33650551.18</v>
      </c>
      <c r="D47" s="63">
        <f t="shared" si="2"/>
        <v>0</v>
      </c>
      <c r="E47" s="63">
        <f t="shared" si="2"/>
        <v>0</v>
      </c>
      <c r="F47" s="63">
        <f t="shared" si="2"/>
        <v>0</v>
      </c>
      <c r="G47" s="63">
        <f t="shared" si="2"/>
        <v>0</v>
      </c>
      <c r="H47" s="63">
        <f t="shared" si="2"/>
        <v>0</v>
      </c>
      <c r="I47" s="63">
        <f t="shared" si="2"/>
        <v>0</v>
      </c>
      <c r="J47" s="63">
        <f t="shared" si="2"/>
        <v>0</v>
      </c>
      <c r="K47" s="63">
        <f t="shared" si="2"/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63">
        <f t="shared" si="2"/>
        <v>2365</v>
      </c>
      <c r="P47" s="63">
        <f t="shared" si="2"/>
        <v>12101007.6</v>
      </c>
      <c r="Q47" s="63">
        <f t="shared" si="2"/>
        <v>0</v>
      </c>
      <c r="R47" s="63">
        <f t="shared" si="2"/>
        <v>0</v>
      </c>
      <c r="S47" s="63">
        <f t="shared" si="2"/>
        <v>0</v>
      </c>
      <c r="T47" s="63">
        <f t="shared" si="2"/>
        <v>8450.1</v>
      </c>
      <c r="U47" s="63">
        <f t="shared" si="2"/>
        <v>9487486.8</v>
      </c>
      <c r="V47" s="63">
        <f t="shared" si="2"/>
        <v>0</v>
      </c>
      <c r="W47" s="63">
        <f t="shared" si="2"/>
        <v>12062056.780000001</v>
      </c>
      <c r="X47" s="26">
        <f>(C47-W47)*0.0214</f>
        <v>461993.78015999997</v>
      </c>
      <c r="Y47" s="28"/>
      <c r="Z47" s="29"/>
      <c r="AA47" s="34"/>
      <c r="AD47" s="2"/>
    </row>
    <row r="48" spans="1:27" ht="84" customHeight="1">
      <c r="A48" s="262" t="s">
        <v>47</v>
      </c>
      <c r="B48" s="263"/>
      <c r="C48" s="42">
        <f>P48+U48</f>
        <v>461993.78015999997</v>
      </c>
      <c r="D48" s="42">
        <f>E48+F48+G48+H48+I48</f>
        <v>0</v>
      </c>
      <c r="E48" s="42">
        <f>E47*0.0214</f>
        <v>0</v>
      </c>
      <c r="F48" s="42">
        <f>F47*0.0214</f>
        <v>0</v>
      </c>
      <c r="G48" s="42">
        <f>G47*0.0214</f>
        <v>0</v>
      </c>
      <c r="H48" s="42">
        <f>H47*0.0214</f>
        <v>0</v>
      </c>
      <c r="I48" s="42">
        <f>I47*0.0214</f>
        <v>0</v>
      </c>
      <c r="J48" s="42">
        <v>0</v>
      </c>
      <c r="K48" s="42">
        <v>0</v>
      </c>
      <c r="L48" s="42">
        <v>0</v>
      </c>
      <c r="M48" s="43" t="s">
        <v>34</v>
      </c>
      <c r="N48" s="42">
        <f>N47*0.0214</f>
        <v>0</v>
      </c>
      <c r="O48" s="42" t="s">
        <v>34</v>
      </c>
      <c r="P48" s="42">
        <f>P47*0.0214</f>
        <v>258961.56264</v>
      </c>
      <c r="Q48" s="42" t="s">
        <v>34</v>
      </c>
      <c r="R48" s="42">
        <f>R47*0.0214</f>
        <v>0</v>
      </c>
      <c r="S48" s="41" t="s">
        <v>34</v>
      </c>
      <c r="T48" s="42" t="s">
        <v>34</v>
      </c>
      <c r="U48" s="42">
        <f>U47*0.0214</f>
        <v>203032.21752</v>
      </c>
      <c r="V48" s="42">
        <v>0</v>
      </c>
      <c r="W48" s="41" t="s">
        <v>34</v>
      </c>
      <c r="X48" s="26"/>
      <c r="Y48" s="35"/>
      <c r="Z48" s="29"/>
      <c r="AA48" s="36"/>
    </row>
    <row r="49" spans="1:27" ht="110.25" customHeight="1">
      <c r="A49" s="260" t="s">
        <v>49</v>
      </c>
      <c r="B49" s="261"/>
      <c r="C49" s="45">
        <f aca="true" t="shared" si="3" ref="C49:I49">C47+C48</f>
        <v>34112544.96016</v>
      </c>
      <c r="D49" s="42">
        <f t="shared" si="3"/>
        <v>0</v>
      </c>
      <c r="E49" s="44">
        <f t="shared" si="3"/>
        <v>0</v>
      </c>
      <c r="F49" s="44">
        <f t="shared" si="3"/>
        <v>0</v>
      </c>
      <c r="G49" s="42">
        <f t="shared" si="3"/>
        <v>0</v>
      </c>
      <c r="H49" s="42">
        <f t="shared" si="3"/>
        <v>0</v>
      </c>
      <c r="I49" s="42">
        <f t="shared" si="3"/>
        <v>0</v>
      </c>
      <c r="J49" s="42">
        <v>0</v>
      </c>
      <c r="K49" s="42">
        <v>0</v>
      </c>
      <c r="L49" s="42">
        <v>0</v>
      </c>
      <c r="M49" s="43" t="s">
        <v>34</v>
      </c>
      <c r="N49" s="42">
        <f>N47+N48</f>
        <v>0</v>
      </c>
      <c r="O49" s="42" t="s">
        <v>34</v>
      </c>
      <c r="P49" s="41">
        <f>P47+P48</f>
        <v>12359969.16264</v>
      </c>
      <c r="Q49" s="42" t="s">
        <v>34</v>
      </c>
      <c r="R49" s="41">
        <v>0</v>
      </c>
      <c r="S49" s="41" t="s">
        <v>34</v>
      </c>
      <c r="T49" s="42" t="s">
        <v>34</v>
      </c>
      <c r="U49" s="41">
        <f>U47+U48</f>
        <v>9690519.017520001</v>
      </c>
      <c r="V49" s="42">
        <v>0</v>
      </c>
      <c r="W49" s="41" t="s">
        <v>34</v>
      </c>
      <c r="X49" s="37"/>
      <c r="Y49" s="38"/>
      <c r="Z49" s="36"/>
      <c r="AA49" s="36"/>
    </row>
    <row r="50" ht="67.5" customHeight="1"/>
    <row r="422" ht="3" customHeight="1"/>
  </sheetData>
  <sheetProtection/>
  <mergeCells count="26">
    <mergeCell ref="A47:B47"/>
    <mergeCell ref="A48:B48"/>
    <mergeCell ref="A49:B49"/>
    <mergeCell ref="W3:W6"/>
    <mergeCell ref="D4:D6"/>
    <mergeCell ref="E4:E6"/>
    <mergeCell ref="F4:F6"/>
    <mergeCell ref="G4:G6"/>
    <mergeCell ref="H4:H6"/>
    <mergeCell ref="I4:I6"/>
    <mergeCell ref="J4:J5"/>
    <mergeCell ref="K4:K6"/>
    <mergeCell ref="L4:L6"/>
    <mergeCell ref="M3:N6"/>
    <mergeCell ref="O3:P6"/>
    <mergeCell ref="Q3:R6"/>
    <mergeCell ref="AB1:AB8"/>
    <mergeCell ref="A2:A7"/>
    <mergeCell ref="B2:B7"/>
    <mergeCell ref="C2:C5"/>
    <mergeCell ref="D2:W2"/>
    <mergeCell ref="D3:I3"/>
    <mergeCell ref="J3:L3"/>
    <mergeCell ref="T3:U6"/>
    <mergeCell ref="V3:V6"/>
    <mergeCell ref="A1:W1"/>
  </mergeCells>
  <printOptions horizontalCentered="1"/>
  <pageMargins left="0.11811023622047245" right="0.11811023622047245" top="1.141732283464567" bottom="0.1968503937007874" header="0.31496062992125984" footer="0.31496062992125984"/>
  <pageSetup fitToHeight="5" fitToWidth="5" orientation="landscape" paperSize="9" scale="31" r:id="rId3"/>
  <rowBreaks count="2" manualBreakCount="2">
    <brk id="21" max="22" man="1"/>
    <brk id="42" max="2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"/>
  <sheetViews>
    <sheetView view="pageBreakPreview" zoomScale="55" zoomScaleNormal="40" zoomScaleSheetLayoutView="55" zoomScalePageLayoutView="0" workbookViewId="0" topLeftCell="A1">
      <selection activeCell="A1" sqref="A1:W1"/>
    </sheetView>
  </sheetViews>
  <sheetFormatPr defaultColWidth="9.140625" defaultRowHeight="15"/>
  <cols>
    <col min="1" max="1" width="9.00390625" style="85" customWidth="1"/>
    <col min="2" max="2" width="48.7109375" style="115" customWidth="1"/>
    <col min="3" max="3" width="20.00390625" style="85" customWidth="1"/>
    <col min="4" max="4" width="16.421875" style="85" customWidth="1"/>
    <col min="5" max="5" width="15.421875" style="85" customWidth="1"/>
    <col min="6" max="6" width="10.8515625" style="85" customWidth="1"/>
    <col min="7" max="7" width="9.8515625" style="85" customWidth="1"/>
    <col min="8" max="8" width="11.00390625" style="85" customWidth="1"/>
    <col min="9" max="9" width="10.8515625" style="85" customWidth="1"/>
    <col min="10" max="10" width="6.57421875" style="85" customWidth="1"/>
    <col min="11" max="11" width="10.7109375" style="85" customWidth="1"/>
    <col min="12" max="12" width="9.57421875" style="85" bestFit="1" customWidth="1"/>
    <col min="13" max="13" width="9.28125" style="85" customWidth="1"/>
    <col min="14" max="14" width="11.00390625" style="85" customWidth="1"/>
    <col min="15" max="15" width="10.28125" style="7" customWidth="1"/>
    <col min="16" max="16" width="18.421875" style="85" bestFit="1" customWidth="1"/>
    <col min="17" max="17" width="16.28125" style="7" customWidth="1"/>
    <col min="18" max="18" width="20.140625" style="85" customWidth="1"/>
    <col min="19" max="19" width="7.7109375" style="7" customWidth="1"/>
    <col min="20" max="20" width="12.421875" style="7" customWidth="1"/>
    <col min="21" max="21" width="14.00390625" style="85" customWidth="1"/>
    <col min="22" max="22" width="9.00390625" style="85" customWidth="1"/>
    <col min="23" max="23" width="16.8515625" style="116" customWidth="1"/>
    <col min="24" max="24" width="13.8515625" style="85" hidden="1" customWidth="1"/>
    <col min="25" max="25" width="15.00390625" style="85" hidden="1" customWidth="1"/>
    <col min="26" max="26" width="13.8515625" style="85" hidden="1" customWidth="1"/>
    <col min="27" max="27" width="12.140625" style="85" hidden="1" customWidth="1"/>
    <col min="28" max="30" width="12.421875" style="85" hidden="1" customWidth="1"/>
    <col min="31" max="31" width="14.421875" style="85" hidden="1" customWidth="1"/>
    <col min="32" max="32" width="12.421875" style="85" hidden="1" customWidth="1"/>
    <col min="33" max="33" width="10.7109375" style="85" hidden="1" customWidth="1"/>
    <col min="34" max="34" width="12.140625" style="85" hidden="1" customWidth="1"/>
    <col min="35" max="35" width="11.7109375" style="85" hidden="1" customWidth="1"/>
    <col min="36" max="36" width="10.28125" style="85" hidden="1" customWidth="1"/>
    <col min="37" max="38" width="0" style="85" hidden="1" customWidth="1"/>
    <col min="39" max="16384" width="9.140625" style="85" customWidth="1"/>
  </cols>
  <sheetData>
    <row r="1" spans="1:33" ht="34.5">
      <c r="A1" s="280" t="s">
        <v>136</v>
      </c>
      <c r="B1" s="280"/>
      <c r="C1" s="280"/>
      <c r="D1" s="280"/>
      <c r="E1" s="281"/>
      <c r="F1" s="281"/>
      <c r="G1" s="281"/>
      <c r="H1" s="281"/>
      <c r="I1" s="281"/>
      <c r="J1" s="280"/>
      <c r="K1" s="280"/>
      <c r="L1" s="280"/>
      <c r="M1" s="280"/>
      <c r="N1" s="280"/>
      <c r="O1" s="280"/>
      <c r="P1" s="281"/>
      <c r="Q1" s="280"/>
      <c r="R1" s="280"/>
      <c r="S1" s="280"/>
      <c r="T1" s="280"/>
      <c r="U1" s="281"/>
      <c r="V1" s="280"/>
      <c r="W1" s="280"/>
      <c r="X1" s="83"/>
      <c r="Y1" s="83"/>
      <c r="Z1" s="83"/>
      <c r="AA1" s="83"/>
      <c r="AB1" s="84"/>
      <c r="AC1" s="84"/>
      <c r="AD1" s="84"/>
      <c r="AE1" s="84"/>
      <c r="AF1" s="84"/>
      <c r="AG1" s="84"/>
    </row>
    <row r="2" spans="1:33" ht="15.75">
      <c r="A2" s="86"/>
      <c r="B2" s="87"/>
      <c r="C2" s="88"/>
      <c r="D2" s="89"/>
      <c r="E2" s="88"/>
      <c r="F2" s="88"/>
      <c r="G2" s="88"/>
      <c r="H2" s="88"/>
      <c r="I2" s="88"/>
      <c r="J2" s="89"/>
      <c r="K2" s="89"/>
      <c r="L2" s="89"/>
      <c r="M2" s="89"/>
      <c r="N2" s="88"/>
      <c r="O2" s="90"/>
      <c r="P2" s="88"/>
      <c r="Q2" s="90"/>
      <c r="R2" s="88"/>
      <c r="S2" s="91"/>
      <c r="T2" s="90"/>
      <c r="U2" s="88"/>
      <c r="V2" s="89"/>
      <c r="W2" s="92"/>
      <c r="X2" s="93"/>
      <c r="Y2" s="93"/>
      <c r="Z2" s="94"/>
      <c r="AA2" s="84"/>
      <c r="AB2" s="84"/>
      <c r="AC2" s="84"/>
      <c r="AD2" s="282" t="s">
        <v>137</v>
      </c>
      <c r="AE2" s="282"/>
      <c r="AF2" s="282"/>
      <c r="AG2" s="84"/>
    </row>
    <row r="3" spans="1:33" ht="47.25" customHeight="1">
      <c r="A3" s="283" t="s">
        <v>0</v>
      </c>
      <c r="B3" s="283" t="s">
        <v>1</v>
      </c>
      <c r="C3" s="277" t="s">
        <v>2</v>
      </c>
      <c r="D3" s="286" t="s">
        <v>19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8"/>
      <c r="X3" s="58"/>
      <c r="Y3" s="95"/>
      <c r="Z3" s="94"/>
      <c r="AA3" s="84"/>
      <c r="AB3" s="84"/>
      <c r="AC3" s="84"/>
      <c r="AD3" s="84"/>
      <c r="AE3" s="84"/>
      <c r="AF3" s="84"/>
      <c r="AG3" s="84"/>
    </row>
    <row r="4" spans="1:33" ht="54.75" customHeight="1">
      <c r="A4" s="284"/>
      <c r="B4" s="284"/>
      <c r="C4" s="278"/>
      <c r="D4" s="272" t="s">
        <v>20</v>
      </c>
      <c r="E4" s="275"/>
      <c r="F4" s="275"/>
      <c r="G4" s="275"/>
      <c r="H4" s="275"/>
      <c r="I4" s="275"/>
      <c r="J4" s="272" t="s">
        <v>41</v>
      </c>
      <c r="K4" s="272"/>
      <c r="L4" s="272"/>
      <c r="M4" s="272" t="s">
        <v>15</v>
      </c>
      <c r="N4" s="272"/>
      <c r="O4" s="272" t="s">
        <v>16</v>
      </c>
      <c r="P4" s="275"/>
      <c r="Q4" s="272" t="s">
        <v>17</v>
      </c>
      <c r="R4" s="272"/>
      <c r="S4" s="277" t="s">
        <v>43</v>
      </c>
      <c r="T4" s="272" t="s">
        <v>18</v>
      </c>
      <c r="U4" s="275"/>
      <c r="V4" s="272" t="s">
        <v>3</v>
      </c>
      <c r="W4" s="275" t="s">
        <v>37</v>
      </c>
      <c r="X4" s="96"/>
      <c r="Y4" s="76"/>
      <c r="Z4" s="76"/>
      <c r="AA4" s="76"/>
      <c r="AB4" s="76"/>
      <c r="AC4" s="76"/>
      <c r="AD4" s="276" t="s">
        <v>138</v>
      </c>
      <c r="AE4" s="276" t="s">
        <v>139</v>
      </c>
      <c r="AF4" s="276" t="s">
        <v>140</v>
      </c>
      <c r="AG4" s="84"/>
    </row>
    <row r="5" spans="1:33" ht="15.75" customHeight="1">
      <c r="A5" s="284"/>
      <c r="B5" s="284"/>
      <c r="C5" s="278"/>
      <c r="D5" s="272" t="s">
        <v>4</v>
      </c>
      <c r="E5" s="275" t="s">
        <v>5</v>
      </c>
      <c r="F5" s="275" t="s">
        <v>6</v>
      </c>
      <c r="G5" s="275" t="s">
        <v>7</v>
      </c>
      <c r="H5" s="275" t="s">
        <v>8</v>
      </c>
      <c r="I5" s="275" t="s">
        <v>9</v>
      </c>
      <c r="J5" s="266" t="s">
        <v>14</v>
      </c>
      <c r="K5" s="267"/>
      <c r="L5" s="272" t="s">
        <v>42</v>
      </c>
      <c r="M5" s="272"/>
      <c r="N5" s="272"/>
      <c r="O5" s="272"/>
      <c r="P5" s="275"/>
      <c r="Q5" s="272"/>
      <c r="R5" s="272"/>
      <c r="S5" s="278"/>
      <c r="T5" s="272"/>
      <c r="U5" s="275"/>
      <c r="V5" s="272"/>
      <c r="W5" s="275"/>
      <c r="X5" s="96"/>
      <c r="Y5" s="76"/>
      <c r="Z5" s="76"/>
      <c r="AA5" s="76"/>
      <c r="AB5" s="76"/>
      <c r="AC5" s="76"/>
      <c r="AD5" s="276"/>
      <c r="AE5" s="276"/>
      <c r="AF5" s="276"/>
      <c r="AG5" s="84"/>
    </row>
    <row r="6" spans="1:33" ht="15.75" customHeight="1">
      <c r="A6" s="284"/>
      <c r="B6" s="284"/>
      <c r="C6" s="278"/>
      <c r="D6" s="272"/>
      <c r="E6" s="275"/>
      <c r="F6" s="275"/>
      <c r="G6" s="275"/>
      <c r="H6" s="275"/>
      <c r="I6" s="275"/>
      <c r="J6" s="268"/>
      <c r="K6" s="269"/>
      <c r="L6" s="272"/>
      <c r="M6" s="272"/>
      <c r="N6" s="272"/>
      <c r="O6" s="272"/>
      <c r="P6" s="275"/>
      <c r="Q6" s="272"/>
      <c r="R6" s="272"/>
      <c r="S6" s="278"/>
      <c r="T6" s="272"/>
      <c r="U6" s="275"/>
      <c r="V6" s="272"/>
      <c r="W6" s="275"/>
      <c r="X6" s="96" t="s">
        <v>141</v>
      </c>
      <c r="Y6" s="76" t="s">
        <v>142</v>
      </c>
      <c r="Z6" s="76" t="s">
        <v>143</v>
      </c>
      <c r="AA6" s="76" t="s">
        <v>144</v>
      </c>
      <c r="AB6" s="76" t="s">
        <v>145</v>
      </c>
      <c r="AC6" s="76"/>
      <c r="AD6" s="276"/>
      <c r="AE6" s="276"/>
      <c r="AF6" s="276"/>
      <c r="AG6" s="84"/>
    </row>
    <row r="7" spans="1:33" ht="84" customHeight="1">
      <c r="A7" s="285"/>
      <c r="B7" s="285"/>
      <c r="C7" s="279"/>
      <c r="D7" s="272"/>
      <c r="E7" s="275"/>
      <c r="F7" s="275"/>
      <c r="G7" s="275"/>
      <c r="H7" s="275"/>
      <c r="I7" s="275"/>
      <c r="J7" s="270"/>
      <c r="K7" s="271"/>
      <c r="L7" s="272"/>
      <c r="M7" s="272"/>
      <c r="N7" s="272"/>
      <c r="O7" s="272"/>
      <c r="P7" s="275"/>
      <c r="Q7" s="272"/>
      <c r="R7" s="272"/>
      <c r="S7" s="279"/>
      <c r="T7" s="272"/>
      <c r="U7" s="275"/>
      <c r="V7" s="272"/>
      <c r="W7" s="275"/>
      <c r="X7" s="96"/>
      <c r="Y7" s="76"/>
      <c r="Z7" s="76"/>
      <c r="AA7" s="76"/>
      <c r="AB7" s="76"/>
      <c r="AC7" s="76"/>
      <c r="AD7" s="276"/>
      <c r="AE7" s="276"/>
      <c r="AF7" s="276"/>
      <c r="AG7" s="84"/>
    </row>
    <row r="8" spans="1:33" ht="15.75">
      <c r="A8" s="97"/>
      <c r="B8" s="97"/>
      <c r="C8" s="76" t="s">
        <v>10</v>
      </c>
      <c r="D8" s="69" t="s">
        <v>10</v>
      </c>
      <c r="E8" s="76" t="s">
        <v>10</v>
      </c>
      <c r="F8" s="76" t="s">
        <v>10</v>
      </c>
      <c r="G8" s="76" t="s">
        <v>10</v>
      </c>
      <c r="H8" s="76" t="s">
        <v>10</v>
      </c>
      <c r="I8" s="76" t="s">
        <v>10</v>
      </c>
      <c r="J8" s="69" t="s">
        <v>11</v>
      </c>
      <c r="K8" s="69" t="s">
        <v>10</v>
      </c>
      <c r="L8" s="69" t="s">
        <v>10</v>
      </c>
      <c r="M8" s="69" t="s">
        <v>12</v>
      </c>
      <c r="N8" s="76" t="s">
        <v>10</v>
      </c>
      <c r="O8" s="79" t="s">
        <v>12</v>
      </c>
      <c r="P8" s="76" t="s">
        <v>10</v>
      </c>
      <c r="Q8" s="79" t="s">
        <v>12</v>
      </c>
      <c r="R8" s="76" t="s">
        <v>10</v>
      </c>
      <c r="S8" s="18"/>
      <c r="T8" s="79" t="s">
        <v>13</v>
      </c>
      <c r="U8" s="76" t="s">
        <v>10</v>
      </c>
      <c r="V8" s="69" t="s">
        <v>10</v>
      </c>
      <c r="W8" s="98"/>
      <c r="X8" s="96"/>
      <c r="Y8" s="76"/>
      <c r="Z8" s="76"/>
      <c r="AA8" s="76"/>
      <c r="AB8" s="76"/>
      <c r="AC8" s="76"/>
      <c r="AD8" s="276"/>
      <c r="AE8" s="276"/>
      <c r="AF8" s="276"/>
      <c r="AG8" s="99"/>
    </row>
    <row r="9" spans="1:33" ht="15.75">
      <c r="A9" s="70">
        <v>1</v>
      </c>
      <c r="B9" s="68">
        <v>2</v>
      </c>
      <c r="C9" s="70">
        <v>3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70">
        <v>9</v>
      </c>
      <c r="J9" s="70">
        <v>10</v>
      </c>
      <c r="K9" s="70">
        <v>11</v>
      </c>
      <c r="L9" s="70">
        <v>12</v>
      </c>
      <c r="M9" s="70">
        <v>13</v>
      </c>
      <c r="N9" s="70">
        <v>14</v>
      </c>
      <c r="O9" s="16">
        <v>15</v>
      </c>
      <c r="P9" s="70">
        <v>16</v>
      </c>
      <c r="Q9" s="16">
        <v>17</v>
      </c>
      <c r="R9" s="70">
        <v>18</v>
      </c>
      <c r="S9" s="16">
        <v>19</v>
      </c>
      <c r="T9" s="16">
        <v>20</v>
      </c>
      <c r="U9" s="70">
        <v>21</v>
      </c>
      <c r="V9" s="70">
        <v>24</v>
      </c>
      <c r="W9" s="100">
        <v>25</v>
      </c>
      <c r="X9" s="101"/>
      <c r="Y9" s="102"/>
      <c r="Z9" s="102"/>
      <c r="AA9" s="103"/>
      <c r="AB9" s="104"/>
      <c r="AC9" s="104"/>
      <c r="AD9" s="104"/>
      <c r="AE9" s="104"/>
      <c r="AF9" s="104"/>
      <c r="AG9" s="104"/>
    </row>
    <row r="10" spans="1:33" s="108" customFormat="1" ht="56.25">
      <c r="A10" s="131">
        <v>1</v>
      </c>
      <c r="B10" s="132" t="s">
        <v>147</v>
      </c>
      <c r="C10" s="80">
        <f>P10</f>
        <v>5434599.6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80"/>
      <c r="O10" s="133">
        <v>654</v>
      </c>
      <c r="P10" s="133">
        <v>5434599.6</v>
      </c>
      <c r="Q10" s="133"/>
      <c r="R10" s="133"/>
      <c r="S10" s="133"/>
      <c r="T10" s="133"/>
      <c r="U10" s="133"/>
      <c r="V10" s="133"/>
      <c r="W10" s="133"/>
      <c r="X10" s="105"/>
      <c r="Y10" s="77"/>
      <c r="Z10" s="106"/>
      <c r="AA10" s="107"/>
      <c r="AB10" s="107"/>
      <c r="AC10" s="107"/>
      <c r="AD10" s="107"/>
      <c r="AE10" s="107"/>
      <c r="AF10" s="107"/>
      <c r="AG10" s="107"/>
    </row>
    <row r="11" spans="1:33" s="108" customFormat="1" ht="56.25">
      <c r="A11" s="131">
        <f aca="true" t="shared" si="0" ref="A11:A20">A10+1</f>
        <v>2</v>
      </c>
      <c r="B11" s="132" t="s">
        <v>148</v>
      </c>
      <c r="C11" s="80">
        <f>D11+K11+L11+N11+R11+S11+U11+V11+W11</f>
        <v>17469901.2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80"/>
      <c r="O11" s="133"/>
      <c r="P11" s="133"/>
      <c r="Q11" s="133">
        <v>2351</v>
      </c>
      <c r="R11" s="133">
        <v>17469901.2</v>
      </c>
      <c r="S11" s="133"/>
      <c r="T11" s="133"/>
      <c r="U11" s="133"/>
      <c r="V11" s="133"/>
      <c r="W11" s="133"/>
      <c r="X11" s="105"/>
      <c r="Y11" s="77"/>
      <c r="Z11" s="106"/>
      <c r="AA11" s="107"/>
      <c r="AB11" s="107"/>
      <c r="AC11" s="107"/>
      <c r="AD11" s="107"/>
      <c r="AE11" s="107"/>
      <c r="AF11" s="107"/>
      <c r="AG11" s="107"/>
    </row>
    <row r="12" spans="1:33" s="108" customFormat="1" ht="37.5">
      <c r="A12" s="131">
        <f t="shared" si="0"/>
        <v>3</v>
      </c>
      <c r="B12" s="132" t="s">
        <v>96</v>
      </c>
      <c r="C12" s="80">
        <f aca="true" t="shared" si="1" ref="C12:C20">D12+K12+L12+N12+R12+S12+U12+V12+W12</f>
        <v>10777712.549999999</v>
      </c>
      <c r="D12" s="133">
        <f>E12+F12+G12+H12+I12</f>
        <v>1440976.95</v>
      </c>
      <c r="E12" s="133">
        <v>1440976.95</v>
      </c>
      <c r="F12" s="133"/>
      <c r="G12" s="133"/>
      <c r="H12" s="133"/>
      <c r="I12" s="133"/>
      <c r="J12" s="133"/>
      <c r="K12" s="133"/>
      <c r="L12" s="133"/>
      <c r="M12" s="133"/>
      <c r="N12" s="80"/>
      <c r="O12" s="133"/>
      <c r="P12" s="133"/>
      <c r="Q12" s="133">
        <f>1963.2</f>
        <v>1963.2</v>
      </c>
      <c r="R12" s="133">
        <v>9336735.6</v>
      </c>
      <c r="S12" s="133"/>
      <c r="T12" s="133"/>
      <c r="U12" s="133"/>
      <c r="V12" s="133"/>
      <c r="W12" s="133"/>
      <c r="X12" s="105"/>
      <c r="Y12" s="77"/>
      <c r="Z12" s="109"/>
      <c r="AA12" s="110"/>
      <c r="AB12" s="110"/>
      <c r="AC12" s="110"/>
      <c r="AD12" s="111">
        <v>137512.37</v>
      </c>
      <c r="AE12" s="111"/>
      <c r="AF12" s="111">
        <v>283228.04</v>
      </c>
      <c r="AG12" s="110"/>
    </row>
    <row r="13" spans="1:33" s="108" customFormat="1" ht="37.5">
      <c r="A13" s="131">
        <f t="shared" si="0"/>
        <v>4</v>
      </c>
      <c r="B13" s="132" t="s">
        <v>95</v>
      </c>
      <c r="C13" s="80">
        <f t="shared" si="1"/>
        <v>8042271.6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80"/>
      <c r="O13" s="133"/>
      <c r="P13" s="133"/>
      <c r="Q13" s="133">
        <v>1192</v>
      </c>
      <c r="R13" s="133">
        <v>8042271.6</v>
      </c>
      <c r="S13" s="133"/>
      <c r="T13" s="133"/>
      <c r="U13" s="133"/>
      <c r="V13" s="133"/>
      <c r="W13" s="133"/>
      <c r="X13" s="112">
        <v>112746.8</v>
      </c>
      <c r="Y13" s="113">
        <v>260867.82</v>
      </c>
      <c r="Z13" s="273">
        <v>122047.49</v>
      </c>
      <c r="AA13" s="274"/>
      <c r="AB13" s="110"/>
      <c r="AC13" s="110"/>
      <c r="AD13" s="110"/>
      <c r="AE13" s="110"/>
      <c r="AF13" s="110"/>
      <c r="AG13" s="110"/>
    </row>
    <row r="14" spans="1:33" s="108" customFormat="1" ht="37.5">
      <c r="A14" s="131">
        <f t="shared" si="0"/>
        <v>5</v>
      </c>
      <c r="B14" s="132" t="s">
        <v>89</v>
      </c>
      <c r="C14" s="80">
        <f t="shared" si="1"/>
        <v>9336735.6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80"/>
      <c r="O14" s="133"/>
      <c r="P14" s="133"/>
      <c r="Q14" s="133">
        <f>1963.2</f>
        <v>1963.2</v>
      </c>
      <c r="R14" s="133">
        <v>9336735.6</v>
      </c>
      <c r="S14" s="133"/>
      <c r="T14" s="133"/>
      <c r="U14" s="133"/>
      <c r="V14" s="133"/>
      <c r="W14" s="133"/>
      <c r="X14" s="105"/>
      <c r="Y14" s="110"/>
      <c r="Z14" s="110"/>
      <c r="AA14" s="110"/>
      <c r="AB14" s="110"/>
      <c r="AC14" s="110"/>
      <c r="AD14" s="110"/>
      <c r="AE14" s="110"/>
      <c r="AF14" s="111">
        <v>273658.63</v>
      </c>
      <c r="AG14" s="110"/>
    </row>
    <row r="15" spans="1:33" s="108" customFormat="1" ht="37.5">
      <c r="A15" s="131">
        <f t="shared" si="0"/>
        <v>6</v>
      </c>
      <c r="B15" s="132" t="s">
        <v>87</v>
      </c>
      <c r="C15" s="80">
        <f t="shared" si="1"/>
        <v>19536401.82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80"/>
      <c r="O15" s="133"/>
      <c r="P15" s="133"/>
      <c r="Q15" s="133">
        <v>2810.2</v>
      </c>
      <c r="R15" s="133">
        <v>19536401.82</v>
      </c>
      <c r="S15" s="133"/>
      <c r="T15" s="133"/>
      <c r="U15" s="133"/>
      <c r="V15" s="133"/>
      <c r="W15" s="133"/>
      <c r="X15" s="105"/>
      <c r="Y15" s="111">
        <v>218236.08</v>
      </c>
      <c r="Z15" s="113">
        <v>178982.57</v>
      </c>
      <c r="AA15" s="113"/>
      <c r="AB15" s="111">
        <v>168021.79</v>
      </c>
      <c r="AC15" s="111"/>
      <c r="AD15" s="111"/>
      <c r="AE15" s="111"/>
      <c r="AF15" s="111">
        <v>318849.42</v>
      </c>
      <c r="AG15" s="110"/>
    </row>
    <row r="16" spans="1:33" s="108" customFormat="1" ht="37.5">
      <c r="A16" s="131">
        <f t="shared" si="0"/>
        <v>7</v>
      </c>
      <c r="B16" s="132" t="s">
        <v>155</v>
      </c>
      <c r="C16" s="80">
        <f t="shared" si="1"/>
        <v>111603.7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80"/>
      <c r="O16" s="133"/>
      <c r="P16" s="133"/>
      <c r="Q16" s="133">
        <v>0</v>
      </c>
      <c r="R16" s="133">
        <v>0</v>
      </c>
      <c r="S16" s="133"/>
      <c r="T16" s="133"/>
      <c r="U16" s="133"/>
      <c r="V16" s="133"/>
      <c r="W16" s="133">
        <v>111603.7</v>
      </c>
      <c r="X16" s="105"/>
      <c r="Y16" s="111"/>
      <c r="Z16" s="113"/>
      <c r="AA16" s="113"/>
      <c r="AB16" s="111"/>
      <c r="AC16" s="111"/>
      <c r="AD16" s="111"/>
      <c r="AE16" s="111"/>
      <c r="AF16" s="111"/>
      <c r="AG16" s="110"/>
    </row>
    <row r="17" spans="1:33" s="108" customFormat="1" ht="37.5">
      <c r="A17" s="131">
        <f t="shared" si="0"/>
        <v>8</v>
      </c>
      <c r="B17" s="132" t="s">
        <v>156</v>
      </c>
      <c r="C17" s="80">
        <f t="shared" si="1"/>
        <v>147922.45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80"/>
      <c r="O17" s="133"/>
      <c r="P17" s="133"/>
      <c r="Q17" s="133">
        <v>0</v>
      </c>
      <c r="R17" s="133">
        <v>0</v>
      </c>
      <c r="S17" s="133"/>
      <c r="T17" s="133"/>
      <c r="U17" s="133"/>
      <c r="V17" s="133"/>
      <c r="W17" s="133">
        <v>147922.45</v>
      </c>
      <c r="X17" s="105"/>
      <c r="Y17" s="111"/>
      <c r="Z17" s="113"/>
      <c r="AA17" s="113"/>
      <c r="AB17" s="111"/>
      <c r="AC17" s="111"/>
      <c r="AD17" s="111"/>
      <c r="AE17" s="111"/>
      <c r="AF17" s="111"/>
      <c r="AG17" s="110"/>
    </row>
    <row r="18" spans="1:33" s="108" customFormat="1" ht="56.25">
      <c r="A18" s="131">
        <f t="shared" si="0"/>
        <v>9</v>
      </c>
      <c r="B18" s="132" t="s">
        <v>149</v>
      </c>
      <c r="C18" s="80">
        <f t="shared" si="1"/>
        <v>4188567.6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80"/>
      <c r="O18" s="133"/>
      <c r="P18" s="133"/>
      <c r="Q18" s="133">
        <v>568.41</v>
      </c>
      <c r="R18" s="133">
        <v>4188567.6</v>
      </c>
      <c r="S18" s="133"/>
      <c r="T18" s="133"/>
      <c r="U18" s="133"/>
      <c r="V18" s="133"/>
      <c r="W18" s="133"/>
      <c r="X18" s="112">
        <v>106410.07</v>
      </c>
      <c r="Y18" s="113">
        <v>125013.43</v>
      </c>
      <c r="Z18" s="114">
        <v>104792.46</v>
      </c>
      <c r="AA18" s="110"/>
      <c r="AB18" s="110"/>
      <c r="AC18" s="110"/>
      <c r="AD18" s="110"/>
      <c r="AE18" s="110"/>
      <c r="AF18" s="110"/>
      <c r="AG18" s="110"/>
    </row>
    <row r="19" spans="1:33" s="108" customFormat="1" ht="56.25">
      <c r="A19" s="131">
        <f t="shared" si="0"/>
        <v>10</v>
      </c>
      <c r="B19" s="132" t="s">
        <v>150</v>
      </c>
      <c r="C19" s="80">
        <f t="shared" si="1"/>
        <v>3950784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80"/>
      <c r="O19" s="133"/>
      <c r="P19" s="133"/>
      <c r="Q19" s="133">
        <v>550</v>
      </c>
      <c r="R19" s="133">
        <v>3950784</v>
      </c>
      <c r="S19" s="133"/>
      <c r="T19" s="133"/>
      <c r="U19" s="133"/>
      <c r="V19" s="133"/>
      <c r="W19" s="133"/>
      <c r="X19" s="112">
        <v>92384.17</v>
      </c>
      <c r="Y19" s="113">
        <v>110748.23</v>
      </c>
      <c r="Z19" s="114">
        <v>91278.37</v>
      </c>
      <c r="AA19" s="110"/>
      <c r="AB19" s="110"/>
      <c r="AC19" s="110"/>
      <c r="AD19" s="110"/>
      <c r="AE19" s="110"/>
      <c r="AF19" s="110"/>
      <c r="AG19" s="110"/>
    </row>
    <row r="20" spans="1:33" s="108" customFormat="1" ht="56.25">
      <c r="A20" s="131">
        <f t="shared" si="0"/>
        <v>11</v>
      </c>
      <c r="B20" s="132" t="s">
        <v>151</v>
      </c>
      <c r="C20" s="80">
        <f t="shared" si="1"/>
        <v>4308058.8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80"/>
      <c r="O20" s="133"/>
      <c r="P20" s="133"/>
      <c r="Q20" s="133">
        <v>617</v>
      </c>
      <c r="R20" s="133">
        <v>4308058.8</v>
      </c>
      <c r="S20" s="133"/>
      <c r="T20" s="133"/>
      <c r="U20" s="133"/>
      <c r="V20" s="133"/>
      <c r="W20" s="133"/>
      <c r="X20" s="112">
        <v>91149.34</v>
      </c>
      <c r="Y20" s="113">
        <v>109503.61</v>
      </c>
      <c r="Z20" s="114">
        <v>90099.3</v>
      </c>
      <c r="AA20" s="110"/>
      <c r="AB20" s="110"/>
      <c r="AC20" s="110"/>
      <c r="AD20" s="110"/>
      <c r="AE20" s="110"/>
      <c r="AF20" s="110"/>
      <c r="AG20" s="110"/>
    </row>
    <row r="21" spans="1:33" s="108" customFormat="1" ht="39.75" customHeight="1">
      <c r="A21" s="264" t="s">
        <v>44</v>
      </c>
      <c r="B21" s="265"/>
      <c r="C21" s="172">
        <f>SUM(C10:C20)</f>
        <v>83304558.92</v>
      </c>
      <c r="D21" s="134">
        <f aca="true" t="shared" si="2" ref="D21:W21">SUM(D12:D20)</f>
        <v>1440976.95</v>
      </c>
      <c r="E21" s="134">
        <f t="shared" si="2"/>
        <v>1440976.95</v>
      </c>
      <c r="F21" s="134">
        <f t="shared" si="2"/>
        <v>0</v>
      </c>
      <c r="G21" s="134">
        <f t="shared" si="2"/>
        <v>0</v>
      </c>
      <c r="H21" s="134">
        <f t="shared" si="2"/>
        <v>0</v>
      </c>
      <c r="I21" s="134">
        <f t="shared" si="2"/>
        <v>0</v>
      </c>
      <c r="J21" s="134">
        <f t="shared" si="2"/>
        <v>0</v>
      </c>
      <c r="K21" s="134">
        <f t="shared" si="2"/>
        <v>0</v>
      </c>
      <c r="L21" s="134">
        <f t="shared" si="2"/>
        <v>0</v>
      </c>
      <c r="M21" s="134">
        <f t="shared" si="2"/>
        <v>0</v>
      </c>
      <c r="N21" s="134">
        <f t="shared" si="2"/>
        <v>0</v>
      </c>
      <c r="O21" s="134">
        <f t="shared" si="2"/>
        <v>0</v>
      </c>
      <c r="P21" s="134">
        <f>SUM(P10:P20)</f>
        <v>5434599.6</v>
      </c>
      <c r="Q21" s="134">
        <f>SUM(Q10:Q20)</f>
        <v>12015.009999999998</v>
      </c>
      <c r="R21" s="135">
        <f>SUM(R10:R20)</f>
        <v>76169456.22</v>
      </c>
      <c r="S21" s="134">
        <f t="shared" si="2"/>
        <v>0</v>
      </c>
      <c r="T21" s="134">
        <f t="shared" si="2"/>
        <v>0</v>
      </c>
      <c r="U21" s="134">
        <f t="shared" si="2"/>
        <v>0</v>
      </c>
      <c r="V21" s="134">
        <f t="shared" si="2"/>
        <v>0</v>
      </c>
      <c r="W21" s="134">
        <f t="shared" si="2"/>
        <v>259526.15000000002</v>
      </c>
      <c r="X21" s="112"/>
      <c r="Y21" s="113"/>
      <c r="Z21" s="114"/>
      <c r="AA21" s="111"/>
      <c r="AB21" s="111"/>
      <c r="AC21" s="111"/>
      <c r="AD21" s="111"/>
      <c r="AE21" s="111"/>
      <c r="AF21" s="111"/>
      <c r="AG21" s="110"/>
    </row>
    <row r="22" spans="1:23" ht="57" customHeight="1">
      <c r="A22" s="264" t="s">
        <v>47</v>
      </c>
      <c r="B22" s="265"/>
      <c r="C22" s="22">
        <f>D22+R22+P22</f>
        <v>1777163.7012779997</v>
      </c>
      <c r="D22" s="21">
        <f>D21*0.0214</f>
        <v>30836.90673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 t="s">
        <v>34</v>
      </c>
      <c r="N22" s="138">
        <v>0</v>
      </c>
      <c r="O22" s="138" t="s">
        <v>34</v>
      </c>
      <c r="P22" s="21">
        <f>P21*0.0214</f>
        <v>116300.43143999999</v>
      </c>
      <c r="Q22" s="138" t="s">
        <v>34</v>
      </c>
      <c r="R22" s="21">
        <f>R21*0.0214</f>
        <v>1630026.3631079998</v>
      </c>
      <c r="S22" s="138">
        <v>0</v>
      </c>
      <c r="T22" s="138" t="s">
        <v>34</v>
      </c>
      <c r="U22" s="138">
        <v>0</v>
      </c>
      <c r="V22" s="138" t="s">
        <v>34</v>
      </c>
      <c r="W22" s="138" t="s">
        <v>34</v>
      </c>
    </row>
    <row r="23" spans="1:23" ht="81" customHeight="1">
      <c r="A23" s="264" t="s">
        <v>146</v>
      </c>
      <c r="B23" s="265"/>
      <c r="C23" s="22">
        <f>C21+C22</f>
        <v>85081722.621278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 t="s">
        <v>34</v>
      </c>
      <c r="N23" s="138">
        <v>0</v>
      </c>
      <c r="O23" s="138" t="s">
        <v>34</v>
      </c>
      <c r="P23" s="138">
        <v>0</v>
      </c>
      <c r="Q23" s="138" t="s">
        <v>34</v>
      </c>
      <c r="R23" s="21">
        <f>R21+R22</f>
        <v>77799482.583108</v>
      </c>
      <c r="S23" s="138">
        <v>0</v>
      </c>
      <c r="T23" s="138" t="s">
        <v>34</v>
      </c>
      <c r="U23" s="138">
        <v>0</v>
      </c>
      <c r="V23" s="138" t="s">
        <v>34</v>
      </c>
      <c r="W23" s="138" t="s">
        <v>34</v>
      </c>
    </row>
  </sheetData>
  <sheetProtection/>
  <mergeCells count="30">
    <mergeCell ref="AD4:AD8"/>
    <mergeCell ref="A1:W1"/>
    <mergeCell ref="AD2:AF2"/>
    <mergeCell ref="A3:A7"/>
    <mergeCell ref="B3:B7"/>
    <mergeCell ref="C3:C7"/>
    <mergeCell ref="D3:W3"/>
    <mergeCell ref="D4:I4"/>
    <mergeCell ref="J4:L4"/>
    <mergeCell ref="M4:N7"/>
    <mergeCell ref="AE4:AE8"/>
    <mergeCell ref="AF4:AF8"/>
    <mergeCell ref="D5:D7"/>
    <mergeCell ref="E5:E7"/>
    <mergeCell ref="F5:F7"/>
    <mergeCell ref="G5:G7"/>
    <mergeCell ref="H5:H7"/>
    <mergeCell ref="I5:I7"/>
    <mergeCell ref="Q4:R7"/>
    <mergeCell ref="S4:S7"/>
    <mergeCell ref="A22:B22"/>
    <mergeCell ref="A23:B23"/>
    <mergeCell ref="J5:K7"/>
    <mergeCell ref="L5:L7"/>
    <mergeCell ref="Z13:AA13"/>
    <mergeCell ref="A21:B21"/>
    <mergeCell ref="T4:U7"/>
    <mergeCell ref="V4:V7"/>
    <mergeCell ref="W4:W7"/>
    <mergeCell ref="O4:P7"/>
  </mergeCells>
  <printOptions/>
  <pageMargins left="0.11811023622047245" right="0.11811023622047245" top="0.7480314960629921" bottom="0.1968503937007874" header="0.31496062992125984" footer="0.31496062992125984"/>
  <pageSetup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60" zoomScaleNormal="85" zoomScalePageLayoutView="0" workbookViewId="0" topLeftCell="A1">
      <selection activeCell="T2" sqref="T2"/>
    </sheetView>
  </sheetViews>
  <sheetFormatPr defaultColWidth="9.140625" defaultRowHeight="15"/>
  <cols>
    <col min="1" max="1" width="5.421875" style="0" customWidth="1"/>
    <col min="2" max="2" width="31.57421875" style="0" customWidth="1"/>
    <col min="3" max="3" width="9.28125" style="0" bestFit="1" customWidth="1"/>
    <col min="4" max="4" width="13.140625" style="0" customWidth="1"/>
    <col min="5" max="5" width="15.8515625" style="0" customWidth="1"/>
    <col min="6" max="6" width="9.28125" style="0" bestFit="1" customWidth="1"/>
    <col min="7" max="7" width="9.28125" style="0" customWidth="1"/>
    <col min="8" max="8" width="9.28125" style="0" bestFit="1" customWidth="1"/>
    <col min="9" max="9" width="15.57421875" style="0" customWidth="1"/>
    <col min="10" max="11" width="15.140625" style="0" customWidth="1"/>
    <col min="12" max="12" width="9.28125" style="0" bestFit="1" customWidth="1"/>
    <col min="13" max="13" width="17.28125" style="0" bestFit="1" customWidth="1"/>
    <col min="14" max="14" width="13.57421875" style="0" customWidth="1"/>
  </cols>
  <sheetData>
    <row r="1" spans="11:15" ht="132" customHeight="1">
      <c r="K1" s="292" t="s">
        <v>218</v>
      </c>
      <c r="L1" s="292"/>
      <c r="M1" s="292"/>
      <c r="N1" s="292"/>
      <c r="O1" s="292"/>
    </row>
    <row r="2" spans="13:15" ht="55.5" customHeight="1">
      <c r="M2" s="173"/>
      <c r="N2" s="173"/>
      <c r="O2" s="173"/>
    </row>
    <row r="3" spans="1:15" ht="111.75" customHeight="1">
      <c r="A3" s="293" t="s">
        <v>159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5"/>
    </row>
    <row r="4" spans="1:15" s="78" customFormat="1" ht="28.5" customHeight="1">
      <c r="A4" s="303" t="s">
        <v>0</v>
      </c>
      <c r="B4" s="303" t="s">
        <v>1</v>
      </c>
      <c r="C4" s="304" t="s">
        <v>21</v>
      </c>
      <c r="D4" s="304"/>
      <c r="E4" s="305" t="s">
        <v>22</v>
      </c>
      <c r="F4" s="302" t="s">
        <v>23</v>
      </c>
      <c r="G4" s="302" t="s">
        <v>157</v>
      </c>
      <c r="H4" s="302" t="s">
        <v>24</v>
      </c>
      <c r="I4" s="300" t="s">
        <v>25</v>
      </c>
      <c r="J4" s="306" t="s">
        <v>114</v>
      </c>
      <c r="K4" s="306"/>
      <c r="L4" s="301" t="s">
        <v>26</v>
      </c>
      <c r="M4" s="289" t="s">
        <v>158</v>
      </c>
      <c r="N4" s="300" t="s">
        <v>27</v>
      </c>
      <c r="O4" s="300" t="s">
        <v>28</v>
      </c>
    </row>
    <row r="5" spans="1:15" s="78" customFormat="1" ht="12.75" customHeight="1">
      <c r="A5" s="303"/>
      <c r="B5" s="303"/>
      <c r="C5" s="301" t="s">
        <v>29</v>
      </c>
      <c r="D5" s="300" t="s">
        <v>30</v>
      </c>
      <c r="E5" s="305"/>
      <c r="F5" s="302"/>
      <c r="G5" s="302"/>
      <c r="H5" s="302"/>
      <c r="I5" s="300"/>
      <c r="J5" s="300" t="s">
        <v>31</v>
      </c>
      <c r="K5" s="300" t="s">
        <v>115</v>
      </c>
      <c r="L5" s="301"/>
      <c r="M5" s="290"/>
      <c r="N5" s="300"/>
      <c r="O5" s="300"/>
    </row>
    <row r="6" spans="1:15" s="78" customFormat="1" ht="78.75" customHeight="1">
      <c r="A6" s="303"/>
      <c r="B6" s="303"/>
      <c r="C6" s="301"/>
      <c r="D6" s="300"/>
      <c r="E6" s="305"/>
      <c r="F6" s="302"/>
      <c r="G6" s="302"/>
      <c r="H6" s="302"/>
      <c r="I6" s="300"/>
      <c r="J6" s="300"/>
      <c r="K6" s="300"/>
      <c r="L6" s="301"/>
      <c r="M6" s="291"/>
      <c r="N6" s="300"/>
      <c r="O6" s="300"/>
    </row>
    <row r="7" spans="1:15" s="78" customFormat="1" ht="18" customHeight="1">
      <c r="A7" s="303"/>
      <c r="B7" s="303"/>
      <c r="C7" s="301"/>
      <c r="D7" s="300"/>
      <c r="E7" s="305"/>
      <c r="F7" s="302"/>
      <c r="G7" s="302"/>
      <c r="H7" s="302"/>
      <c r="I7" s="65" t="s">
        <v>32</v>
      </c>
      <c r="J7" s="65" t="s">
        <v>32</v>
      </c>
      <c r="K7" s="65" t="s">
        <v>32</v>
      </c>
      <c r="L7" s="17" t="s">
        <v>33</v>
      </c>
      <c r="M7" s="79" t="s">
        <v>10</v>
      </c>
      <c r="N7" s="300"/>
      <c r="O7" s="300"/>
    </row>
    <row r="8" spans="1:15" s="78" customFormat="1" ht="18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/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4">
        <v>13</v>
      </c>
      <c r="O8" s="19">
        <v>14</v>
      </c>
    </row>
    <row r="9" spans="1:15" ht="54" customHeight="1">
      <c r="A9" s="74">
        <v>1</v>
      </c>
      <c r="B9" s="75" t="s">
        <v>121</v>
      </c>
      <c r="C9" s="70">
        <v>1993</v>
      </c>
      <c r="D9" s="67" t="s">
        <v>135</v>
      </c>
      <c r="E9" s="71" t="s">
        <v>60</v>
      </c>
      <c r="F9" s="70">
        <v>10</v>
      </c>
      <c r="G9" s="70">
        <v>3</v>
      </c>
      <c r="H9" s="70">
        <v>3</v>
      </c>
      <c r="I9" s="56">
        <v>7982.3</v>
      </c>
      <c r="J9" s="56">
        <v>7092.3</v>
      </c>
      <c r="K9" s="56">
        <v>7092.3</v>
      </c>
      <c r="L9" s="70">
        <v>286</v>
      </c>
      <c r="M9" s="72">
        <v>7914946.38</v>
      </c>
      <c r="N9" s="57">
        <v>44925</v>
      </c>
      <c r="O9" s="55" t="s">
        <v>35</v>
      </c>
    </row>
    <row r="10" spans="1:15" ht="54" customHeight="1">
      <c r="A10" s="74">
        <f>A9+1</f>
        <v>2</v>
      </c>
      <c r="B10" s="75" t="s">
        <v>133</v>
      </c>
      <c r="C10" s="70">
        <v>1994</v>
      </c>
      <c r="D10" s="67" t="s">
        <v>135</v>
      </c>
      <c r="E10" s="71" t="s">
        <v>60</v>
      </c>
      <c r="F10" s="70">
        <v>10</v>
      </c>
      <c r="G10" s="70">
        <v>3</v>
      </c>
      <c r="H10" s="70">
        <v>3</v>
      </c>
      <c r="I10" s="56">
        <v>7572</v>
      </c>
      <c r="J10" s="56">
        <v>6727</v>
      </c>
      <c r="K10" s="56">
        <v>6727</v>
      </c>
      <c r="L10" s="70">
        <v>339</v>
      </c>
      <c r="M10" s="72">
        <v>8667924.47</v>
      </c>
      <c r="N10" s="57">
        <v>44925</v>
      </c>
      <c r="O10" s="55" t="s">
        <v>35</v>
      </c>
    </row>
    <row r="11" spans="1:15" ht="54" customHeight="1">
      <c r="A11" s="74">
        <f>A10+1</f>
        <v>3</v>
      </c>
      <c r="B11" s="75" t="s">
        <v>134</v>
      </c>
      <c r="C11" s="70">
        <v>1993</v>
      </c>
      <c r="D11" s="67" t="s">
        <v>135</v>
      </c>
      <c r="E11" s="71" t="s">
        <v>60</v>
      </c>
      <c r="F11" s="70">
        <v>10</v>
      </c>
      <c r="G11" s="70">
        <v>3</v>
      </c>
      <c r="H11" s="70">
        <v>3</v>
      </c>
      <c r="I11" s="56">
        <v>7654</v>
      </c>
      <c r="J11" s="56">
        <v>6803.8</v>
      </c>
      <c r="K11" s="56">
        <v>6803.8</v>
      </c>
      <c r="L11" s="70">
        <v>296</v>
      </c>
      <c r="M11" s="72">
        <v>8680076.04</v>
      </c>
      <c r="N11" s="57">
        <v>44925</v>
      </c>
      <c r="O11" s="55" t="s">
        <v>35</v>
      </c>
    </row>
    <row r="12" spans="1:15" ht="32.25" customHeight="1">
      <c r="A12" s="298" t="s">
        <v>44</v>
      </c>
      <c r="B12" s="299"/>
      <c r="C12" s="68" t="s">
        <v>34</v>
      </c>
      <c r="D12" s="71" t="s">
        <v>34</v>
      </c>
      <c r="E12" s="71" t="s">
        <v>34</v>
      </c>
      <c r="F12" s="70" t="s">
        <v>34</v>
      </c>
      <c r="G12" s="70">
        <f>SUM(G9:G11)</f>
        <v>9</v>
      </c>
      <c r="H12" s="70" t="s">
        <v>34</v>
      </c>
      <c r="I12" s="136">
        <f>SUM(I9:I11)</f>
        <v>23208.3</v>
      </c>
      <c r="J12" s="136">
        <f>SUM(J9:J11)</f>
        <v>20623.1</v>
      </c>
      <c r="K12" s="136">
        <f>SUM(K9:K11)</f>
        <v>20623.1</v>
      </c>
      <c r="L12" s="136">
        <f>SUM(L9:L11)</f>
        <v>921</v>
      </c>
      <c r="M12" s="136">
        <f>SUM(M9:M11)</f>
        <v>25262946.89</v>
      </c>
      <c r="N12" s="73" t="s">
        <v>34</v>
      </c>
      <c r="O12" s="67" t="s">
        <v>34</v>
      </c>
    </row>
    <row r="13" spans="1:15" ht="49.5" customHeight="1">
      <c r="A13" s="296" t="s">
        <v>47</v>
      </c>
      <c r="B13" s="297"/>
      <c r="C13" s="68" t="s">
        <v>34</v>
      </c>
      <c r="D13" s="68" t="s">
        <v>34</v>
      </c>
      <c r="E13" s="68" t="s">
        <v>34</v>
      </c>
      <c r="F13" s="68" t="s">
        <v>34</v>
      </c>
      <c r="G13" s="68" t="s">
        <v>34</v>
      </c>
      <c r="H13" s="68" t="s">
        <v>34</v>
      </c>
      <c r="I13" s="68" t="s">
        <v>34</v>
      </c>
      <c r="J13" s="68" t="s">
        <v>34</v>
      </c>
      <c r="K13" s="68" t="s">
        <v>34</v>
      </c>
      <c r="L13" s="68" t="s">
        <v>34</v>
      </c>
      <c r="M13" s="81">
        <v>501440</v>
      </c>
      <c r="N13" s="68" t="s">
        <v>34</v>
      </c>
      <c r="O13" s="68" t="s">
        <v>34</v>
      </c>
    </row>
    <row r="14" spans="1:15" ht="57" customHeight="1">
      <c r="A14" s="298" t="s">
        <v>45</v>
      </c>
      <c r="B14" s="299"/>
      <c r="C14" s="68" t="s">
        <v>34</v>
      </c>
      <c r="D14" s="68" t="s">
        <v>34</v>
      </c>
      <c r="E14" s="68" t="s">
        <v>34</v>
      </c>
      <c r="F14" s="68" t="s">
        <v>34</v>
      </c>
      <c r="G14" s="68" t="s">
        <v>34</v>
      </c>
      <c r="H14" s="68" t="s">
        <v>34</v>
      </c>
      <c r="I14" s="68" t="s">
        <v>34</v>
      </c>
      <c r="J14" s="68" t="s">
        <v>34</v>
      </c>
      <c r="K14" s="68" t="s">
        <v>34</v>
      </c>
      <c r="L14" s="68" t="s">
        <v>34</v>
      </c>
      <c r="M14" s="82">
        <f>M12+M13</f>
        <v>25764386.89</v>
      </c>
      <c r="N14" s="68" t="s">
        <v>34</v>
      </c>
      <c r="O14" s="68" t="s">
        <v>34</v>
      </c>
    </row>
  </sheetData>
  <sheetProtection/>
  <mergeCells count="22">
    <mergeCell ref="J4:K4"/>
    <mergeCell ref="L4:L6"/>
    <mergeCell ref="J5:J6"/>
    <mergeCell ref="K5:K6"/>
    <mergeCell ref="G4:G7"/>
    <mergeCell ref="A4:A7"/>
    <mergeCell ref="B4:B7"/>
    <mergeCell ref="C4:D4"/>
    <mergeCell ref="E4:E7"/>
    <mergeCell ref="F4:F7"/>
    <mergeCell ref="H4:H7"/>
    <mergeCell ref="I4:I6"/>
    <mergeCell ref="M4:M6"/>
    <mergeCell ref="K1:O1"/>
    <mergeCell ref="A3:O3"/>
    <mergeCell ref="A13:B13"/>
    <mergeCell ref="A14:B14"/>
    <mergeCell ref="A12:B12"/>
    <mergeCell ref="N4:N7"/>
    <mergeCell ref="O4:O7"/>
    <mergeCell ref="C5:C7"/>
    <mergeCell ref="D5:D7"/>
  </mergeCells>
  <printOptions horizontalCentered="1"/>
  <pageMargins left="0.1968503937007874" right="0.1968503937007874" top="0.9448818897637796" bottom="0.1968503937007874" header="0.31496062992125984" footer="0.31496062992125984"/>
  <pageSetup fitToHeight="2" fitToWidth="2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115" zoomScaleNormal="40" zoomScaleSheetLayoutView="115" zoomScalePageLayoutView="0" workbookViewId="0" topLeftCell="A10">
      <selection activeCell="I13" sqref="I13"/>
    </sheetView>
  </sheetViews>
  <sheetFormatPr defaultColWidth="9.140625" defaultRowHeight="15"/>
  <cols>
    <col min="1" max="1" width="5.421875" style="0" customWidth="1"/>
    <col min="2" max="2" width="43.421875" style="0" customWidth="1"/>
    <col min="3" max="3" width="17.28125" style="0" bestFit="1" customWidth="1"/>
    <col min="4" max="4" width="13.57421875" style="0" customWidth="1"/>
    <col min="5" max="5" width="14.00390625" style="0" customWidth="1"/>
    <col min="6" max="6" width="16.421875" style="0" customWidth="1"/>
    <col min="7" max="7" width="18.7109375" style="0" customWidth="1"/>
  </cols>
  <sheetData>
    <row r="1" spans="1:7" ht="73.5" customHeight="1">
      <c r="A1" s="309" t="s">
        <v>215</v>
      </c>
      <c r="B1" s="309"/>
      <c r="C1" s="309"/>
      <c r="D1" s="309"/>
      <c r="E1" s="309"/>
      <c r="F1" s="309"/>
      <c r="G1" s="309"/>
    </row>
    <row r="2" spans="1:7" s="78" customFormat="1" ht="63" customHeight="1">
      <c r="A2" s="303" t="s">
        <v>160</v>
      </c>
      <c r="B2" s="303" t="s">
        <v>1</v>
      </c>
      <c r="C2" s="79" t="s">
        <v>2</v>
      </c>
      <c r="D2" s="310" t="s">
        <v>14</v>
      </c>
      <c r="E2" s="311"/>
      <c r="F2" s="177" t="s">
        <v>161</v>
      </c>
      <c r="G2" s="177" t="s">
        <v>162</v>
      </c>
    </row>
    <row r="3" spans="1:7" s="78" customFormat="1" ht="14.25" customHeight="1" hidden="1">
      <c r="A3" s="303"/>
      <c r="B3" s="303"/>
      <c r="C3" s="79" t="s">
        <v>10</v>
      </c>
      <c r="D3" s="140" t="s">
        <v>11</v>
      </c>
      <c r="E3" s="140" t="s">
        <v>10</v>
      </c>
      <c r="F3" s="176" t="s">
        <v>10</v>
      </c>
      <c r="G3" s="176" t="s">
        <v>10</v>
      </c>
    </row>
    <row r="4" spans="1:7" s="78" customFormat="1" ht="16.5" customHeight="1">
      <c r="A4" s="14">
        <v>1</v>
      </c>
      <c r="B4" s="14">
        <v>2</v>
      </c>
      <c r="C4" s="174">
        <v>3</v>
      </c>
      <c r="D4" s="175">
        <v>4</v>
      </c>
      <c r="E4" s="139">
        <v>5</v>
      </c>
      <c r="F4" s="177">
        <v>6</v>
      </c>
      <c r="G4" s="177">
        <v>7</v>
      </c>
    </row>
    <row r="5" spans="1:7" ht="34.5" customHeight="1">
      <c r="A5" s="74">
        <v>1</v>
      </c>
      <c r="B5" s="75" t="s">
        <v>121</v>
      </c>
      <c r="C5" s="56">
        <f>E5+F5+G5</f>
        <v>390000</v>
      </c>
      <c r="D5" s="56"/>
      <c r="E5" s="182"/>
      <c r="F5" s="56"/>
      <c r="G5" s="56">
        <v>390000</v>
      </c>
    </row>
    <row r="6" spans="1:7" ht="38.25" customHeight="1">
      <c r="A6" s="74">
        <f>A5+1</f>
        <v>2</v>
      </c>
      <c r="B6" s="75" t="s">
        <v>133</v>
      </c>
      <c r="C6" s="56">
        <f>E6+F6+G6</f>
        <v>8667924.469999999</v>
      </c>
      <c r="D6" s="74">
        <v>3</v>
      </c>
      <c r="E6" s="182">
        <v>8057534.09</v>
      </c>
      <c r="F6" s="56">
        <v>220390.38</v>
      </c>
      <c r="G6" s="56">
        <v>390000</v>
      </c>
    </row>
    <row r="7" spans="1:7" ht="39.75" customHeight="1">
      <c r="A7" s="74">
        <f>A6+1</f>
        <v>3</v>
      </c>
      <c r="B7" s="75" t="s">
        <v>134</v>
      </c>
      <c r="C7" s="56">
        <f>E7+F7+G7</f>
        <v>8680076.04</v>
      </c>
      <c r="D7" s="74">
        <v>3</v>
      </c>
      <c r="E7" s="182">
        <v>8069685.66</v>
      </c>
      <c r="F7" s="56">
        <v>220390.38</v>
      </c>
      <c r="G7" s="56">
        <v>390000</v>
      </c>
    </row>
    <row r="8" spans="1:7" ht="24" customHeight="1">
      <c r="A8" s="307" t="s">
        <v>44</v>
      </c>
      <c r="B8" s="307"/>
      <c r="C8" s="81">
        <f>SUM(C5:C7)</f>
        <v>17738000.509999998</v>
      </c>
      <c r="D8" s="74">
        <f>SUM(D6:D7)</f>
        <v>6</v>
      </c>
      <c r="E8" s="82">
        <f>SUM(E6:E7)</f>
        <v>16127219.75</v>
      </c>
      <c r="F8" s="81">
        <f>SUM(F6:F7)</f>
        <v>440780.76</v>
      </c>
      <c r="G8" s="81">
        <f>SUM(G5:G7)</f>
        <v>1170000</v>
      </c>
    </row>
    <row r="9" spans="1:7" ht="44.25" customHeight="1">
      <c r="A9" s="308" t="s">
        <v>47</v>
      </c>
      <c r="B9" s="308"/>
      <c r="C9" s="81">
        <f>E9</f>
        <v>345122.50265</v>
      </c>
      <c r="D9" s="68" t="s">
        <v>34</v>
      </c>
      <c r="E9" s="82">
        <f>E8*0.0214</f>
        <v>345122.50265</v>
      </c>
      <c r="F9" s="68" t="s">
        <v>34</v>
      </c>
      <c r="G9" s="68" t="s">
        <v>34</v>
      </c>
    </row>
    <row r="10" spans="1:7" ht="39.75" customHeight="1">
      <c r="A10" s="307" t="s">
        <v>45</v>
      </c>
      <c r="B10" s="307"/>
      <c r="C10" s="82">
        <f>C8+C9</f>
        <v>18083123.012649998</v>
      </c>
      <c r="D10" s="68" t="s">
        <v>34</v>
      </c>
      <c r="E10" s="82">
        <f>E8+E9</f>
        <v>16472342.25265</v>
      </c>
      <c r="F10" s="68" t="s">
        <v>34</v>
      </c>
      <c r="G10" s="68" t="s">
        <v>34</v>
      </c>
    </row>
    <row r="11" spans="1:7" ht="109.5" customHeight="1">
      <c r="A11" s="210"/>
      <c r="B11" s="210"/>
      <c r="C11" s="211"/>
      <c r="D11" s="102"/>
      <c r="E11" s="211"/>
      <c r="F11" s="102"/>
      <c r="G11" s="102"/>
    </row>
    <row r="12" spans="1:7" ht="76.5" customHeight="1">
      <c r="A12" s="309" t="s">
        <v>216</v>
      </c>
      <c r="B12" s="309"/>
      <c r="C12" s="309"/>
      <c r="D12" s="309"/>
      <c r="E12" s="309"/>
      <c r="F12" s="309"/>
      <c r="G12" s="309"/>
    </row>
    <row r="13" spans="1:7" ht="38.25">
      <c r="A13" s="303" t="s">
        <v>160</v>
      </c>
      <c r="B13" s="303" t="s">
        <v>1</v>
      </c>
      <c r="C13" s="79" t="s">
        <v>2</v>
      </c>
      <c r="D13" s="310" t="s">
        <v>14</v>
      </c>
      <c r="E13" s="311"/>
      <c r="F13" s="177" t="s">
        <v>161</v>
      </c>
      <c r="G13" s="177" t="s">
        <v>162</v>
      </c>
    </row>
    <row r="14" spans="1:7" ht="15">
      <c r="A14" s="303"/>
      <c r="B14" s="303"/>
      <c r="C14" s="79" t="s">
        <v>10</v>
      </c>
      <c r="D14" s="140" t="s">
        <v>11</v>
      </c>
      <c r="E14" s="140" t="s">
        <v>10</v>
      </c>
      <c r="F14" s="176" t="s">
        <v>10</v>
      </c>
      <c r="G14" s="176" t="s">
        <v>10</v>
      </c>
    </row>
    <row r="15" spans="1:7" ht="15">
      <c r="A15" s="14">
        <v>1</v>
      </c>
      <c r="B15" s="14">
        <v>2</v>
      </c>
      <c r="C15" s="174">
        <v>3</v>
      </c>
      <c r="D15" s="175">
        <v>4</v>
      </c>
      <c r="E15" s="139">
        <v>5</v>
      </c>
      <c r="F15" s="177">
        <v>6</v>
      </c>
      <c r="G15" s="177">
        <v>7</v>
      </c>
    </row>
    <row r="16" spans="1:7" ht="31.5">
      <c r="A16" s="74">
        <v>1</v>
      </c>
      <c r="B16" s="75" t="s">
        <v>121</v>
      </c>
      <c r="C16" s="56">
        <f>E16+F16+G16</f>
        <v>7524946.38</v>
      </c>
      <c r="D16" s="74">
        <v>3</v>
      </c>
      <c r="E16" s="182">
        <v>7304556</v>
      </c>
      <c r="F16" s="56">
        <v>220390.38</v>
      </c>
      <c r="G16" s="56"/>
    </row>
    <row r="17" spans="1:7" ht="18.75">
      <c r="A17" s="298" t="s">
        <v>44</v>
      </c>
      <c r="B17" s="299"/>
      <c r="C17" s="81">
        <f>SUM(C16:C16)</f>
        <v>7524946.38</v>
      </c>
      <c r="D17" s="74">
        <f>D16</f>
        <v>3</v>
      </c>
      <c r="E17" s="82">
        <f>E16</f>
        <v>7304556</v>
      </c>
      <c r="F17" s="81">
        <f>F16</f>
        <v>220390.38</v>
      </c>
      <c r="G17" s="81">
        <f>SUM(G16:G16)</f>
        <v>0</v>
      </c>
    </row>
    <row r="18" spans="1:7" ht="18.75">
      <c r="A18" s="296" t="s">
        <v>47</v>
      </c>
      <c r="B18" s="297"/>
      <c r="C18" s="81">
        <f>E18</f>
        <v>156317.49839999998</v>
      </c>
      <c r="D18" s="68" t="s">
        <v>34</v>
      </c>
      <c r="E18" s="82">
        <f>E17*0.0214</f>
        <v>156317.49839999998</v>
      </c>
      <c r="F18" s="68" t="s">
        <v>34</v>
      </c>
      <c r="G18" s="68" t="s">
        <v>34</v>
      </c>
    </row>
    <row r="19" spans="1:7" ht="18.75">
      <c r="A19" s="298" t="s">
        <v>45</v>
      </c>
      <c r="B19" s="299"/>
      <c r="C19" s="82">
        <f>C17+C18</f>
        <v>7681263.8784</v>
      </c>
      <c r="D19" s="68" t="s">
        <v>34</v>
      </c>
      <c r="E19" s="82">
        <f>E17+E18</f>
        <v>7460873.4984</v>
      </c>
      <c r="F19" s="68" t="s">
        <v>34</v>
      </c>
      <c r="G19" s="68" t="s">
        <v>34</v>
      </c>
    </row>
  </sheetData>
  <sheetProtection/>
  <mergeCells count="14">
    <mergeCell ref="A19:B19"/>
    <mergeCell ref="A12:G12"/>
    <mergeCell ref="A13:A14"/>
    <mergeCell ref="B13:B14"/>
    <mergeCell ref="D13:E13"/>
    <mergeCell ref="A17:B17"/>
    <mergeCell ref="A18:B18"/>
    <mergeCell ref="A8:B8"/>
    <mergeCell ref="A9:B9"/>
    <mergeCell ref="A10:B10"/>
    <mergeCell ref="A1:G1"/>
    <mergeCell ref="B2:B3"/>
    <mergeCell ref="A2:A3"/>
    <mergeCell ref="D2:E2"/>
  </mergeCells>
  <printOptions horizontalCentered="1"/>
  <pageMargins left="0.2362204724409449" right="0.2362204724409449" top="1.3779527559055118" bottom="0.7480314960629921" header="0.31496062992125984" footer="0"/>
  <pageSetup fitToHeight="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70" zoomScaleNormal="40" zoomScaleSheetLayoutView="70" zoomScalePageLayoutView="0" workbookViewId="0" topLeftCell="A1">
      <selection activeCell="O1" sqref="O1:S1"/>
    </sheetView>
  </sheetViews>
  <sheetFormatPr defaultColWidth="9.28125" defaultRowHeight="15"/>
  <cols>
    <col min="1" max="1" width="6.7109375" style="183" customWidth="1"/>
    <col min="2" max="2" width="41.7109375" style="183" customWidth="1"/>
    <col min="3" max="3" width="7.421875" style="184" customWidth="1"/>
    <col min="4" max="4" width="9.57421875" style="185" hidden="1" customWidth="1"/>
    <col min="5" max="5" width="13.00390625" style="185" customWidth="1"/>
    <col min="6" max="6" width="9.00390625" style="185" customWidth="1"/>
    <col min="7" max="7" width="6.140625" style="185" customWidth="1"/>
    <col min="8" max="8" width="6.28125" style="185" customWidth="1"/>
    <col min="9" max="9" width="12.7109375" style="92" customWidth="1"/>
    <col min="10" max="10" width="13.7109375" style="92" customWidth="1"/>
    <col min="11" max="11" width="12.28125" style="92" customWidth="1"/>
    <col min="12" max="12" width="10.421875" style="186" customWidth="1"/>
    <col min="13" max="13" width="14.57421875" style="92" customWidth="1"/>
    <col min="14" max="15" width="16.421875" style="92" customWidth="1"/>
    <col min="16" max="16" width="17.57421875" style="92" customWidth="1"/>
    <col min="17" max="17" width="15.00390625" style="92" customWidth="1"/>
    <col min="18" max="18" width="14.140625" style="185" customWidth="1"/>
    <col min="19" max="19" width="10.140625" style="185" customWidth="1"/>
    <col min="20" max="20" width="26.8515625" style="92" hidden="1" customWidth="1"/>
    <col min="21" max="21" width="19.28125" style="183" hidden="1" customWidth="1"/>
    <col min="22" max="31" width="9.28125" style="183" customWidth="1"/>
    <col min="32" max="16384" width="9.28125" style="183" customWidth="1"/>
  </cols>
  <sheetData>
    <row r="1" spans="1:19" ht="116.2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92" t="s">
        <v>217</v>
      </c>
      <c r="P1" s="292"/>
      <c r="Q1" s="292"/>
      <c r="R1" s="292"/>
      <c r="S1" s="292"/>
    </row>
    <row r="2" spans="1:19" s="116" customFormat="1" ht="81.75" customHeight="1">
      <c r="A2" s="346" t="s">
        <v>172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1:19" s="116" customFormat="1" ht="15" customHeight="1">
      <c r="A3" s="347" t="s">
        <v>160</v>
      </c>
      <c r="B3" s="347" t="s">
        <v>1</v>
      </c>
      <c r="C3" s="334" t="s">
        <v>21</v>
      </c>
      <c r="D3" s="335"/>
      <c r="E3" s="340" t="s">
        <v>22</v>
      </c>
      <c r="F3" s="340" t="s">
        <v>23</v>
      </c>
      <c r="G3" s="340" t="s">
        <v>24</v>
      </c>
      <c r="H3" s="340" t="s">
        <v>163</v>
      </c>
      <c r="I3" s="343" t="s">
        <v>25</v>
      </c>
      <c r="J3" s="318" t="s">
        <v>114</v>
      </c>
      <c r="K3" s="319"/>
      <c r="L3" s="324" t="s">
        <v>26</v>
      </c>
      <c r="M3" s="187"/>
      <c r="N3" s="318" t="s">
        <v>164</v>
      </c>
      <c r="O3" s="327"/>
      <c r="P3" s="329" t="s">
        <v>165</v>
      </c>
      <c r="Q3" s="188"/>
      <c r="R3" s="331" t="s">
        <v>27</v>
      </c>
      <c r="S3" s="331" t="s">
        <v>28</v>
      </c>
    </row>
    <row r="4" spans="1:19" s="116" customFormat="1" ht="48.75" customHeight="1">
      <c r="A4" s="348"/>
      <c r="B4" s="348"/>
      <c r="C4" s="336"/>
      <c r="D4" s="337"/>
      <c r="E4" s="341"/>
      <c r="F4" s="341"/>
      <c r="G4" s="341"/>
      <c r="H4" s="341"/>
      <c r="I4" s="344"/>
      <c r="J4" s="320"/>
      <c r="K4" s="321"/>
      <c r="L4" s="325"/>
      <c r="M4" s="189" t="s">
        <v>166</v>
      </c>
      <c r="N4" s="322"/>
      <c r="O4" s="328"/>
      <c r="P4" s="330"/>
      <c r="Q4" s="190" t="s">
        <v>162</v>
      </c>
      <c r="R4" s="332"/>
      <c r="S4" s="332"/>
    </row>
    <row r="5" spans="1:20" s="116" customFormat="1" ht="48" customHeight="1">
      <c r="A5" s="348"/>
      <c r="B5" s="348"/>
      <c r="C5" s="336"/>
      <c r="D5" s="337"/>
      <c r="E5" s="341"/>
      <c r="F5" s="341"/>
      <c r="G5" s="341"/>
      <c r="H5" s="341"/>
      <c r="I5" s="345"/>
      <c r="J5" s="322"/>
      <c r="K5" s="323"/>
      <c r="L5" s="326"/>
      <c r="M5" s="191"/>
      <c r="N5" s="192" t="s">
        <v>167</v>
      </c>
      <c r="O5" s="192" t="s">
        <v>168</v>
      </c>
      <c r="P5" s="192" t="s">
        <v>169</v>
      </c>
      <c r="Q5" s="192" t="s">
        <v>169</v>
      </c>
      <c r="R5" s="332"/>
      <c r="S5" s="332"/>
      <c r="T5" s="192" t="s">
        <v>167</v>
      </c>
    </row>
    <row r="6" spans="1:20" s="116" customFormat="1" ht="15">
      <c r="A6" s="349"/>
      <c r="B6" s="349"/>
      <c r="C6" s="338"/>
      <c r="D6" s="339"/>
      <c r="E6" s="342"/>
      <c r="F6" s="342"/>
      <c r="G6" s="342"/>
      <c r="H6" s="342"/>
      <c r="I6" s="98" t="s">
        <v>32</v>
      </c>
      <c r="J6" s="98" t="s">
        <v>32</v>
      </c>
      <c r="K6" s="98" t="s">
        <v>32</v>
      </c>
      <c r="L6" s="100" t="s">
        <v>33</v>
      </c>
      <c r="M6" s="98" t="s">
        <v>10</v>
      </c>
      <c r="N6" s="98" t="s">
        <v>10</v>
      </c>
      <c r="O6" s="98" t="s">
        <v>10</v>
      </c>
      <c r="P6" s="98" t="s">
        <v>10</v>
      </c>
      <c r="Q6" s="98" t="s">
        <v>10</v>
      </c>
      <c r="R6" s="333"/>
      <c r="S6" s="333"/>
      <c r="T6" s="98" t="s">
        <v>10</v>
      </c>
    </row>
    <row r="7" spans="1:20" s="195" customFormat="1" ht="15">
      <c r="A7" s="193">
        <v>1</v>
      </c>
      <c r="B7" s="193">
        <v>2</v>
      </c>
      <c r="C7" s="193">
        <v>3</v>
      </c>
      <c r="D7" s="193">
        <v>4</v>
      </c>
      <c r="E7" s="193">
        <v>5</v>
      </c>
      <c r="F7" s="193">
        <v>6</v>
      </c>
      <c r="G7" s="193">
        <v>7</v>
      </c>
      <c r="H7" s="193">
        <v>8</v>
      </c>
      <c r="I7" s="194">
        <v>9</v>
      </c>
      <c r="J7" s="194">
        <v>10</v>
      </c>
      <c r="K7" s="194">
        <v>11</v>
      </c>
      <c r="L7" s="194">
        <v>12</v>
      </c>
      <c r="M7" s="194">
        <v>13</v>
      </c>
      <c r="N7" s="194">
        <v>14</v>
      </c>
      <c r="O7" s="194">
        <v>15</v>
      </c>
      <c r="P7" s="194">
        <v>16</v>
      </c>
      <c r="Q7" s="194">
        <v>17</v>
      </c>
      <c r="R7" s="194">
        <v>18</v>
      </c>
      <c r="S7" s="194">
        <v>19</v>
      </c>
      <c r="T7" s="193">
        <v>13</v>
      </c>
    </row>
    <row r="8" spans="1:21" s="200" customFormat="1" ht="42.75" customHeight="1">
      <c r="A8" s="196">
        <v>1</v>
      </c>
      <c r="B8" s="208" t="s">
        <v>116</v>
      </c>
      <c r="C8" s="70">
        <v>1991</v>
      </c>
      <c r="D8" s="71"/>
      <c r="E8" s="71" t="s">
        <v>117</v>
      </c>
      <c r="F8" s="70">
        <v>9</v>
      </c>
      <c r="G8" s="74">
        <v>1</v>
      </c>
      <c r="H8" s="179">
        <v>1</v>
      </c>
      <c r="I8" s="56">
        <v>3969</v>
      </c>
      <c r="J8" s="56">
        <v>3538.7</v>
      </c>
      <c r="K8" s="56">
        <v>3538.7</v>
      </c>
      <c r="L8" s="70">
        <v>150</v>
      </c>
      <c r="M8" s="197">
        <f>N8+O8+P8+Q8</f>
        <v>2803553.2199999997</v>
      </c>
      <c r="N8" s="197">
        <f aca="true" t="shared" si="0" ref="N8:N22">T8*0.7</f>
        <v>1820062.8319999997</v>
      </c>
      <c r="O8" s="197">
        <f aca="true" t="shared" si="1" ref="O8:O22">T8*0.3</f>
        <v>780026.928</v>
      </c>
      <c r="P8" s="56">
        <v>73463.46</v>
      </c>
      <c r="Q8" s="56">
        <v>130000</v>
      </c>
      <c r="R8" s="57">
        <v>44195</v>
      </c>
      <c r="S8" s="198" t="s">
        <v>35</v>
      </c>
      <c r="T8" s="181">
        <f>'[1]субсидия'!$C$84</f>
        <v>2600089.76</v>
      </c>
      <c r="U8" s="199">
        <f aca="true" t="shared" si="2" ref="U8:U23">T8-N8-O8</f>
        <v>0</v>
      </c>
    </row>
    <row r="9" spans="1:21" s="200" customFormat="1" ht="45" customHeight="1">
      <c r="A9" s="196">
        <f>A8+1</f>
        <v>2</v>
      </c>
      <c r="B9" s="208" t="s">
        <v>118</v>
      </c>
      <c r="C9" s="179">
        <v>1994</v>
      </c>
      <c r="D9" s="179"/>
      <c r="E9" s="179" t="s">
        <v>60</v>
      </c>
      <c r="F9" s="100">
        <v>10</v>
      </c>
      <c r="G9" s="179">
        <v>6</v>
      </c>
      <c r="H9" s="179">
        <v>6</v>
      </c>
      <c r="I9" s="98">
        <v>14311.3</v>
      </c>
      <c r="J9" s="98">
        <v>12879.7</v>
      </c>
      <c r="K9" s="98">
        <v>12879.7</v>
      </c>
      <c r="L9" s="100">
        <v>210</v>
      </c>
      <c r="M9" s="197">
        <f aca="true" t="shared" si="3" ref="M9:M22">N9+O9+P9+Q9</f>
        <v>17310873.879999995</v>
      </c>
      <c r="N9" s="197">
        <f t="shared" si="0"/>
        <v>11263065.183999998</v>
      </c>
      <c r="O9" s="197">
        <f t="shared" si="1"/>
        <v>4827027.936</v>
      </c>
      <c r="P9" s="98">
        <v>440780.76</v>
      </c>
      <c r="Q9" s="98">
        <v>780000</v>
      </c>
      <c r="R9" s="57">
        <v>44195</v>
      </c>
      <c r="S9" s="198" t="s">
        <v>35</v>
      </c>
      <c r="T9" s="98">
        <f>SUM('[1]субсидия'!$C$91:$C$96)</f>
        <v>16090093.12</v>
      </c>
      <c r="U9" s="199">
        <f t="shared" si="2"/>
        <v>0</v>
      </c>
    </row>
    <row r="10" spans="1:21" s="200" customFormat="1" ht="45" customHeight="1">
      <c r="A10" s="196">
        <f>A9+1</f>
        <v>3</v>
      </c>
      <c r="B10" s="208" t="s">
        <v>119</v>
      </c>
      <c r="C10" s="67">
        <v>1992</v>
      </c>
      <c r="D10" s="71"/>
      <c r="E10" s="71" t="s">
        <v>60</v>
      </c>
      <c r="F10" s="68">
        <v>9</v>
      </c>
      <c r="G10" s="201">
        <v>6</v>
      </c>
      <c r="H10" s="179">
        <v>6</v>
      </c>
      <c r="I10" s="76">
        <v>13365</v>
      </c>
      <c r="J10" s="76">
        <v>11604.3</v>
      </c>
      <c r="K10" s="76">
        <v>11604.3</v>
      </c>
      <c r="L10" s="68">
        <v>637</v>
      </c>
      <c r="M10" s="197">
        <f t="shared" si="3"/>
        <v>16773243.930000002</v>
      </c>
      <c r="N10" s="197">
        <f t="shared" si="0"/>
        <v>10886724.219</v>
      </c>
      <c r="O10" s="197">
        <f t="shared" si="1"/>
        <v>4665738.951</v>
      </c>
      <c r="P10" s="98">
        <v>440780.76</v>
      </c>
      <c r="Q10" s="98">
        <v>780000</v>
      </c>
      <c r="R10" s="57">
        <v>44195</v>
      </c>
      <c r="S10" s="198" t="s">
        <v>35</v>
      </c>
      <c r="T10" s="98">
        <f>SUM('[1]субсидия'!$C$85:$C$90)</f>
        <v>15552463.170000002</v>
      </c>
      <c r="U10" s="199">
        <f t="shared" si="2"/>
        <v>0</v>
      </c>
    </row>
    <row r="11" spans="1:21" s="200" customFormat="1" ht="45" customHeight="1">
      <c r="A11" s="196">
        <f>A10+1</f>
        <v>4</v>
      </c>
      <c r="B11" s="209" t="s">
        <v>120</v>
      </c>
      <c r="C11" s="179">
        <v>1994</v>
      </c>
      <c r="D11" s="179"/>
      <c r="E11" s="179" t="s">
        <v>60</v>
      </c>
      <c r="F11" s="100">
        <v>9</v>
      </c>
      <c r="G11" s="179">
        <v>3</v>
      </c>
      <c r="H11" s="179">
        <v>3</v>
      </c>
      <c r="I11" s="98">
        <v>7096.1</v>
      </c>
      <c r="J11" s="98">
        <v>6188.2</v>
      </c>
      <c r="K11" s="98">
        <v>6188.2</v>
      </c>
      <c r="L11" s="100">
        <v>281</v>
      </c>
      <c r="M11" s="197">
        <f t="shared" si="3"/>
        <v>7289647.929999999</v>
      </c>
      <c r="N11" s="197">
        <f t="shared" si="0"/>
        <v>4675480.284999999</v>
      </c>
      <c r="O11" s="197">
        <f t="shared" si="1"/>
        <v>2003777.265</v>
      </c>
      <c r="P11" s="98">
        <v>220390.38</v>
      </c>
      <c r="Q11" s="98">
        <v>390000</v>
      </c>
      <c r="R11" s="57">
        <v>44195</v>
      </c>
      <c r="S11" s="198" t="s">
        <v>35</v>
      </c>
      <c r="T11" s="98">
        <f>SUM('[1]субсидия'!$C$112:$C$114)</f>
        <v>6679257.55</v>
      </c>
      <c r="U11" s="199">
        <f t="shared" si="2"/>
        <v>0</v>
      </c>
    </row>
    <row r="12" spans="1:21" s="200" customFormat="1" ht="45" customHeight="1">
      <c r="A12" s="196">
        <f aca="true" t="shared" si="4" ref="A12:A22">A11+1</f>
        <v>5</v>
      </c>
      <c r="B12" s="208" t="s">
        <v>122</v>
      </c>
      <c r="C12" s="70">
        <v>1989</v>
      </c>
      <c r="D12" s="71"/>
      <c r="E12" s="71" t="s">
        <v>60</v>
      </c>
      <c r="F12" s="70">
        <v>9</v>
      </c>
      <c r="G12" s="74">
        <v>6</v>
      </c>
      <c r="H12" s="179">
        <v>6</v>
      </c>
      <c r="I12" s="56">
        <v>12931.6</v>
      </c>
      <c r="J12" s="56">
        <v>11605.6</v>
      </c>
      <c r="K12" s="56">
        <v>11605.6</v>
      </c>
      <c r="L12" s="70">
        <v>672</v>
      </c>
      <c r="M12" s="197">
        <f t="shared" si="3"/>
        <v>14645929.83</v>
      </c>
      <c r="N12" s="197">
        <f t="shared" si="0"/>
        <v>9397604.349</v>
      </c>
      <c r="O12" s="197">
        <f t="shared" si="1"/>
        <v>4027544.721</v>
      </c>
      <c r="P12" s="98">
        <v>440780.76</v>
      </c>
      <c r="Q12" s="98">
        <v>780000</v>
      </c>
      <c r="R12" s="57">
        <v>44195</v>
      </c>
      <c r="S12" s="198" t="s">
        <v>35</v>
      </c>
      <c r="T12" s="98">
        <f>SUM('[1]субсидия'!$C$121:$C$126)</f>
        <v>13425149.07</v>
      </c>
      <c r="U12" s="199">
        <f t="shared" si="2"/>
        <v>0</v>
      </c>
    </row>
    <row r="13" spans="1:21" s="200" customFormat="1" ht="45" customHeight="1">
      <c r="A13" s="196">
        <f t="shared" si="4"/>
        <v>6</v>
      </c>
      <c r="B13" s="208" t="s">
        <v>123</v>
      </c>
      <c r="C13" s="70">
        <v>1990</v>
      </c>
      <c r="D13" s="71"/>
      <c r="E13" s="71" t="s">
        <v>60</v>
      </c>
      <c r="F13" s="70">
        <v>9</v>
      </c>
      <c r="G13" s="74">
        <v>6</v>
      </c>
      <c r="H13" s="179">
        <v>6</v>
      </c>
      <c r="I13" s="56">
        <v>13306</v>
      </c>
      <c r="J13" s="56">
        <v>11684.2</v>
      </c>
      <c r="K13" s="56">
        <v>11684.2</v>
      </c>
      <c r="L13" s="70">
        <v>637</v>
      </c>
      <c r="M13" s="197">
        <f t="shared" si="3"/>
        <v>14670815.779999997</v>
      </c>
      <c r="N13" s="197">
        <f t="shared" si="0"/>
        <v>9415024.513999999</v>
      </c>
      <c r="O13" s="197">
        <f t="shared" si="1"/>
        <v>4035010.5059999996</v>
      </c>
      <c r="P13" s="98">
        <v>440780.76</v>
      </c>
      <c r="Q13" s="98">
        <v>780000</v>
      </c>
      <c r="R13" s="57">
        <v>44195</v>
      </c>
      <c r="S13" s="198" t="s">
        <v>35</v>
      </c>
      <c r="T13" s="98">
        <f>SUM('[1]субсидия'!$C$115:$C$120)</f>
        <v>13450035.02</v>
      </c>
      <c r="U13" s="199"/>
    </row>
    <row r="14" spans="1:21" s="200" customFormat="1" ht="45" customHeight="1">
      <c r="A14" s="196">
        <f t="shared" si="4"/>
        <v>7</v>
      </c>
      <c r="B14" s="208" t="s">
        <v>124</v>
      </c>
      <c r="C14" s="68">
        <v>1991</v>
      </c>
      <c r="D14" s="71"/>
      <c r="E14" s="71" t="s">
        <v>60</v>
      </c>
      <c r="F14" s="70">
        <v>9</v>
      </c>
      <c r="G14" s="74">
        <v>6</v>
      </c>
      <c r="H14" s="179">
        <v>6</v>
      </c>
      <c r="I14" s="56">
        <v>13813</v>
      </c>
      <c r="J14" s="56">
        <v>11956.8</v>
      </c>
      <c r="K14" s="56">
        <v>11956.8</v>
      </c>
      <c r="L14" s="70">
        <v>545</v>
      </c>
      <c r="M14" s="197">
        <f t="shared" si="3"/>
        <v>16735885.249999996</v>
      </c>
      <c r="N14" s="197">
        <f t="shared" si="0"/>
        <v>10860573.142999997</v>
      </c>
      <c r="O14" s="197">
        <f t="shared" si="1"/>
        <v>4654531.346999999</v>
      </c>
      <c r="P14" s="98">
        <v>440780.76</v>
      </c>
      <c r="Q14" s="98">
        <v>780000</v>
      </c>
      <c r="R14" s="57">
        <v>44195</v>
      </c>
      <c r="S14" s="198" t="s">
        <v>35</v>
      </c>
      <c r="T14" s="98">
        <f>SUM('[1]субсидия'!$C$130:$C$135)</f>
        <v>15515104.489999998</v>
      </c>
      <c r="U14" s="199"/>
    </row>
    <row r="15" spans="1:21" s="200" customFormat="1" ht="45" customHeight="1">
      <c r="A15" s="196">
        <f t="shared" si="4"/>
        <v>8</v>
      </c>
      <c r="B15" s="208" t="s">
        <v>125</v>
      </c>
      <c r="C15" s="68">
        <v>1991</v>
      </c>
      <c r="D15" s="71"/>
      <c r="E15" s="71" t="s">
        <v>60</v>
      </c>
      <c r="F15" s="70">
        <v>9</v>
      </c>
      <c r="G15" s="74">
        <v>6</v>
      </c>
      <c r="H15" s="179">
        <v>6</v>
      </c>
      <c r="I15" s="56">
        <v>12974.2</v>
      </c>
      <c r="J15" s="56">
        <v>11610.7</v>
      </c>
      <c r="K15" s="56">
        <v>11610.7</v>
      </c>
      <c r="L15" s="70">
        <v>689</v>
      </c>
      <c r="M15" s="197">
        <f t="shared" si="3"/>
        <v>16716186.500000002</v>
      </c>
      <c r="N15" s="197">
        <f t="shared" si="0"/>
        <v>10846784.018000001</v>
      </c>
      <c r="O15" s="197">
        <f t="shared" si="1"/>
        <v>4648621.722</v>
      </c>
      <c r="P15" s="98">
        <v>440780.76</v>
      </c>
      <c r="Q15" s="98">
        <v>780000</v>
      </c>
      <c r="R15" s="57">
        <v>44195</v>
      </c>
      <c r="S15" s="198" t="s">
        <v>35</v>
      </c>
      <c r="T15" s="98">
        <f>SUM('[1]субсидия'!$C$136:$C$141)</f>
        <v>15495405.740000002</v>
      </c>
      <c r="U15" s="199"/>
    </row>
    <row r="16" spans="1:21" s="200" customFormat="1" ht="45" customHeight="1">
      <c r="A16" s="196">
        <f t="shared" si="4"/>
        <v>9</v>
      </c>
      <c r="B16" s="208" t="s">
        <v>126</v>
      </c>
      <c r="C16" s="68">
        <v>1992</v>
      </c>
      <c r="D16" s="71"/>
      <c r="E16" s="71" t="s">
        <v>60</v>
      </c>
      <c r="F16" s="70">
        <v>9</v>
      </c>
      <c r="G16" s="74">
        <v>6</v>
      </c>
      <c r="H16" s="179">
        <v>6</v>
      </c>
      <c r="I16" s="56">
        <v>13606.5</v>
      </c>
      <c r="J16" s="56">
        <v>11983.3</v>
      </c>
      <c r="K16" s="56">
        <v>11983.3</v>
      </c>
      <c r="L16" s="70">
        <v>556</v>
      </c>
      <c r="M16" s="197">
        <f t="shared" si="3"/>
        <v>14106096.089999998</v>
      </c>
      <c r="N16" s="197">
        <f t="shared" si="0"/>
        <v>9019720.730999999</v>
      </c>
      <c r="O16" s="197">
        <f t="shared" si="1"/>
        <v>3865594.599</v>
      </c>
      <c r="P16" s="98">
        <v>440780.76</v>
      </c>
      <c r="Q16" s="98">
        <v>780000</v>
      </c>
      <c r="R16" s="57">
        <v>44195</v>
      </c>
      <c r="S16" s="198" t="s">
        <v>35</v>
      </c>
      <c r="T16" s="98">
        <f>SUM('[1]субсидия'!$C$148:$C$153)</f>
        <v>12885315.33</v>
      </c>
      <c r="U16" s="199"/>
    </row>
    <row r="17" spans="1:21" s="200" customFormat="1" ht="45" customHeight="1">
      <c r="A17" s="196">
        <f t="shared" si="4"/>
        <v>10</v>
      </c>
      <c r="B17" s="208" t="s">
        <v>127</v>
      </c>
      <c r="C17" s="68">
        <v>1993</v>
      </c>
      <c r="D17" s="71"/>
      <c r="E17" s="71" t="s">
        <v>60</v>
      </c>
      <c r="F17" s="70">
        <v>9</v>
      </c>
      <c r="G17" s="74">
        <v>3</v>
      </c>
      <c r="H17" s="179">
        <v>3</v>
      </c>
      <c r="I17" s="56">
        <v>6134.2</v>
      </c>
      <c r="J17" s="56">
        <v>5360</v>
      </c>
      <c r="K17" s="56">
        <v>5360</v>
      </c>
      <c r="L17" s="70">
        <v>255</v>
      </c>
      <c r="M17" s="197">
        <f t="shared" si="3"/>
        <v>8377296.1</v>
      </c>
      <c r="N17" s="197">
        <f t="shared" si="0"/>
        <v>5436834.004</v>
      </c>
      <c r="O17" s="197">
        <f t="shared" si="1"/>
        <v>2330071.716</v>
      </c>
      <c r="P17" s="98">
        <v>220390.38</v>
      </c>
      <c r="Q17" s="98">
        <v>390000</v>
      </c>
      <c r="R17" s="57">
        <v>44195</v>
      </c>
      <c r="S17" s="198" t="s">
        <v>35</v>
      </c>
      <c r="T17" s="98">
        <f>SUM('[1]субсидия'!$C$127:$C$129)</f>
        <v>7766905.720000001</v>
      </c>
      <c r="U17" s="199"/>
    </row>
    <row r="18" spans="1:21" s="200" customFormat="1" ht="45" customHeight="1">
      <c r="A18" s="196">
        <f t="shared" si="4"/>
        <v>11</v>
      </c>
      <c r="B18" s="208" t="s">
        <v>128</v>
      </c>
      <c r="C18" s="68">
        <v>1994</v>
      </c>
      <c r="D18" s="71"/>
      <c r="E18" s="71" t="s">
        <v>60</v>
      </c>
      <c r="F18" s="70">
        <v>9</v>
      </c>
      <c r="G18" s="74">
        <v>3</v>
      </c>
      <c r="H18" s="179">
        <v>3</v>
      </c>
      <c r="I18" s="56">
        <v>6826</v>
      </c>
      <c r="J18" s="56">
        <v>5929</v>
      </c>
      <c r="K18" s="56">
        <v>5929</v>
      </c>
      <c r="L18" s="70">
        <v>312</v>
      </c>
      <c r="M18" s="197">
        <f t="shared" si="3"/>
        <v>7547965.2700000005</v>
      </c>
      <c r="N18" s="197">
        <f t="shared" si="0"/>
        <v>4856302.423</v>
      </c>
      <c r="O18" s="197">
        <f t="shared" si="1"/>
        <v>2081272.4670000002</v>
      </c>
      <c r="P18" s="98">
        <v>220390.38</v>
      </c>
      <c r="Q18" s="98">
        <v>390000</v>
      </c>
      <c r="R18" s="57">
        <v>44195</v>
      </c>
      <c r="S18" s="198" t="s">
        <v>35</v>
      </c>
      <c r="T18" s="98">
        <f>SUM('[1]субсидия'!$C$154:$C$156)</f>
        <v>6937574.890000001</v>
      </c>
      <c r="U18" s="199">
        <f t="shared" si="2"/>
        <v>0</v>
      </c>
    </row>
    <row r="19" spans="1:21" s="200" customFormat="1" ht="45" customHeight="1">
      <c r="A19" s="196">
        <f t="shared" si="4"/>
        <v>12</v>
      </c>
      <c r="B19" s="208" t="s">
        <v>129</v>
      </c>
      <c r="C19" s="68">
        <v>1988</v>
      </c>
      <c r="D19" s="71"/>
      <c r="E19" s="71" t="s">
        <v>60</v>
      </c>
      <c r="F19" s="70">
        <v>9</v>
      </c>
      <c r="G19" s="74">
        <v>6</v>
      </c>
      <c r="H19" s="179">
        <v>6</v>
      </c>
      <c r="I19" s="56">
        <v>13189.6</v>
      </c>
      <c r="J19" s="56">
        <v>11827.5</v>
      </c>
      <c r="K19" s="56">
        <v>11827.5</v>
      </c>
      <c r="L19" s="70">
        <v>720</v>
      </c>
      <c r="M19" s="197">
        <f t="shared" si="3"/>
        <v>14098740.369999997</v>
      </c>
      <c r="N19" s="197">
        <f t="shared" si="0"/>
        <v>9014571.726999998</v>
      </c>
      <c r="O19" s="197">
        <f t="shared" si="1"/>
        <v>3863387.8829999994</v>
      </c>
      <c r="P19" s="98">
        <v>440780.76</v>
      </c>
      <c r="Q19" s="98">
        <v>780000</v>
      </c>
      <c r="R19" s="57">
        <v>44195</v>
      </c>
      <c r="S19" s="198" t="s">
        <v>35</v>
      </c>
      <c r="T19" s="98">
        <f>SUM('[1]субсидия'!$C$142:$C$147)</f>
        <v>12877959.61</v>
      </c>
      <c r="U19" s="199">
        <f t="shared" si="2"/>
        <v>0</v>
      </c>
    </row>
    <row r="20" spans="1:21" s="200" customFormat="1" ht="45" customHeight="1">
      <c r="A20" s="196">
        <f t="shared" si="4"/>
        <v>13</v>
      </c>
      <c r="B20" s="209" t="s">
        <v>130</v>
      </c>
      <c r="C20" s="68">
        <v>1994</v>
      </c>
      <c r="D20" s="71"/>
      <c r="E20" s="71" t="s">
        <v>60</v>
      </c>
      <c r="F20" s="70">
        <v>10</v>
      </c>
      <c r="G20" s="74">
        <v>3</v>
      </c>
      <c r="H20" s="179">
        <v>3</v>
      </c>
      <c r="I20" s="56">
        <v>6819.7</v>
      </c>
      <c r="J20" s="56">
        <v>5931.84</v>
      </c>
      <c r="K20" s="56">
        <v>5931.84</v>
      </c>
      <c r="L20" s="70">
        <v>294</v>
      </c>
      <c r="M20" s="197">
        <f t="shared" si="3"/>
        <v>8643560.54</v>
      </c>
      <c r="N20" s="197">
        <f t="shared" si="0"/>
        <v>5623219.112</v>
      </c>
      <c r="O20" s="197">
        <f t="shared" si="1"/>
        <v>2409951.048</v>
      </c>
      <c r="P20" s="98">
        <v>220390.38</v>
      </c>
      <c r="Q20" s="98">
        <v>390000</v>
      </c>
      <c r="R20" s="57">
        <v>44195</v>
      </c>
      <c r="S20" s="198" t="s">
        <v>35</v>
      </c>
      <c r="T20" s="98">
        <f>SUM('[1]субсидия'!$C$157:$C$159)</f>
        <v>8033170.16</v>
      </c>
      <c r="U20" s="199"/>
    </row>
    <row r="21" spans="1:21" s="200" customFormat="1" ht="45" customHeight="1">
      <c r="A21" s="196">
        <f t="shared" si="4"/>
        <v>14</v>
      </c>
      <c r="B21" s="209" t="s">
        <v>131</v>
      </c>
      <c r="C21" s="68">
        <v>1994</v>
      </c>
      <c r="D21" s="71"/>
      <c r="E21" s="71" t="s">
        <v>60</v>
      </c>
      <c r="F21" s="70">
        <v>10</v>
      </c>
      <c r="G21" s="74">
        <v>3</v>
      </c>
      <c r="H21" s="179">
        <v>3</v>
      </c>
      <c r="I21" s="56">
        <v>7475.8</v>
      </c>
      <c r="J21" s="56">
        <v>6791.5</v>
      </c>
      <c r="K21" s="56">
        <v>6791.5</v>
      </c>
      <c r="L21" s="70">
        <v>331</v>
      </c>
      <c r="M21" s="197">
        <f t="shared" si="3"/>
        <v>8709803.709999999</v>
      </c>
      <c r="N21" s="197">
        <f t="shared" si="0"/>
        <v>5669589.330999999</v>
      </c>
      <c r="O21" s="197">
        <f t="shared" si="1"/>
        <v>2429823.999</v>
      </c>
      <c r="P21" s="98">
        <v>220390.38</v>
      </c>
      <c r="Q21" s="98">
        <v>390000</v>
      </c>
      <c r="R21" s="57">
        <v>44195</v>
      </c>
      <c r="S21" s="198" t="s">
        <v>35</v>
      </c>
      <c r="T21" s="98">
        <f>SUM('[1]субсидия'!$C$160:$C$162)</f>
        <v>8099413.33</v>
      </c>
      <c r="U21" s="199"/>
    </row>
    <row r="22" spans="1:21" s="200" customFormat="1" ht="45" customHeight="1">
      <c r="A22" s="196">
        <f t="shared" si="4"/>
        <v>15</v>
      </c>
      <c r="B22" s="208" t="s">
        <v>132</v>
      </c>
      <c r="C22" s="68">
        <v>1994</v>
      </c>
      <c r="D22" s="71"/>
      <c r="E22" s="71" t="s">
        <v>60</v>
      </c>
      <c r="F22" s="70">
        <v>10</v>
      </c>
      <c r="G22" s="74">
        <v>3</v>
      </c>
      <c r="H22" s="179">
        <v>3</v>
      </c>
      <c r="I22" s="56">
        <v>7464.26</v>
      </c>
      <c r="J22" s="56">
        <v>6736.96</v>
      </c>
      <c r="K22" s="56">
        <v>6736.96</v>
      </c>
      <c r="L22" s="70">
        <v>360</v>
      </c>
      <c r="M22" s="197">
        <f t="shared" si="3"/>
        <v>8690472.670000002</v>
      </c>
      <c r="N22" s="197">
        <f t="shared" si="0"/>
        <v>5656057.603</v>
      </c>
      <c r="O22" s="197">
        <f t="shared" si="1"/>
        <v>2424024.6870000004</v>
      </c>
      <c r="P22" s="56">
        <v>220390.38</v>
      </c>
      <c r="Q22" s="56">
        <v>390000</v>
      </c>
      <c r="R22" s="57">
        <v>44195</v>
      </c>
      <c r="S22" s="198" t="s">
        <v>35</v>
      </c>
      <c r="T22" s="98">
        <f>SUM('[1]субсидия'!$C$163:$C$165)</f>
        <v>8080082.290000001</v>
      </c>
      <c r="U22" s="199"/>
    </row>
    <row r="23" spans="1:21" ht="24.75" customHeight="1">
      <c r="A23" s="312" t="s">
        <v>44</v>
      </c>
      <c r="B23" s="313"/>
      <c r="C23" s="179" t="s">
        <v>34</v>
      </c>
      <c r="D23" s="198" t="s">
        <v>34</v>
      </c>
      <c r="E23" s="198" t="s">
        <v>34</v>
      </c>
      <c r="F23" s="198" t="s">
        <v>34</v>
      </c>
      <c r="G23" s="198" t="s">
        <v>34</v>
      </c>
      <c r="H23" s="194">
        <f>SUM(H8:H22)</f>
        <v>67</v>
      </c>
      <c r="I23" s="197">
        <f aca="true" t="shared" si="5" ref="I23:Q23">SUM(I8:I22)</f>
        <v>153282.26</v>
      </c>
      <c r="J23" s="197">
        <f t="shared" si="5"/>
        <v>135628.3</v>
      </c>
      <c r="K23" s="197">
        <f t="shared" si="5"/>
        <v>135628.3</v>
      </c>
      <c r="L23" s="178">
        <f t="shared" si="5"/>
        <v>6649</v>
      </c>
      <c r="M23" s="197">
        <f t="shared" si="5"/>
        <v>177120071.07</v>
      </c>
      <c r="N23" s="197">
        <f t="shared" si="5"/>
        <v>114441613.475</v>
      </c>
      <c r="O23" s="197">
        <f>SUM(O8:O22)</f>
        <v>49046405.775</v>
      </c>
      <c r="P23" s="197">
        <f t="shared" si="5"/>
        <v>4922051.819999998</v>
      </c>
      <c r="Q23" s="197">
        <f t="shared" si="5"/>
        <v>8710000</v>
      </c>
      <c r="R23" s="198" t="s">
        <v>34</v>
      </c>
      <c r="S23" s="198" t="s">
        <v>34</v>
      </c>
      <c r="T23" s="197">
        <f>SUM(T8:T22)</f>
        <v>163488019.24999997</v>
      </c>
      <c r="U23" s="199">
        <f t="shared" si="2"/>
        <v>0</v>
      </c>
    </row>
    <row r="24" spans="1:19" s="207" customFormat="1" ht="18" customHeight="1">
      <c r="A24" s="314" t="s">
        <v>170</v>
      </c>
      <c r="B24" s="315"/>
      <c r="C24" s="202"/>
      <c r="D24" s="202"/>
      <c r="E24" s="203"/>
      <c r="F24" s="202"/>
      <c r="G24" s="202"/>
      <c r="H24" s="203"/>
      <c r="I24" s="180"/>
      <c r="J24" s="180"/>
      <c r="K24" s="180"/>
      <c r="L24" s="204"/>
      <c r="M24" s="205">
        <f>O24</f>
        <v>1049593.083585</v>
      </c>
      <c r="N24" s="206"/>
      <c r="O24" s="180">
        <f>O23*0.0214</f>
        <v>1049593.083585</v>
      </c>
      <c r="P24" s="180"/>
      <c r="Q24" s="180"/>
      <c r="R24" s="203"/>
      <c r="S24" s="180"/>
    </row>
    <row r="25" spans="1:20" s="207" customFormat="1" ht="30.75" customHeight="1">
      <c r="A25" s="316" t="s">
        <v>171</v>
      </c>
      <c r="B25" s="317"/>
      <c r="C25" s="202"/>
      <c r="D25" s="202"/>
      <c r="E25" s="203"/>
      <c r="F25" s="202"/>
      <c r="G25" s="202"/>
      <c r="H25" s="203"/>
      <c r="I25" s="180"/>
      <c r="J25" s="180"/>
      <c r="K25" s="180"/>
      <c r="L25" s="204"/>
      <c r="M25" s="180">
        <f>M23+M24</f>
        <v>178169664.153585</v>
      </c>
      <c r="N25" s="180"/>
      <c r="O25" s="180">
        <f>O23+O24</f>
        <v>50095998.858585</v>
      </c>
      <c r="P25" s="180"/>
      <c r="Q25" s="180"/>
      <c r="R25" s="203"/>
      <c r="S25" s="203"/>
      <c r="T25" s="180"/>
    </row>
  </sheetData>
  <sheetProtection/>
  <mergeCells count="19">
    <mergeCell ref="A2:S2"/>
    <mergeCell ref="A3:A6"/>
    <mergeCell ref="B3:B6"/>
    <mergeCell ref="C3:D6"/>
    <mergeCell ref="E3:E6"/>
    <mergeCell ref="F3:F6"/>
    <mergeCell ref="G3:G6"/>
    <mergeCell ref="H3:H6"/>
    <mergeCell ref="I3:I5"/>
    <mergeCell ref="A23:B23"/>
    <mergeCell ref="A24:B24"/>
    <mergeCell ref="A25:B25"/>
    <mergeCell ref="O1:S1"/>
    <mergeCell ref="J3:K5"/>
    <mergeCell ref="L3:L5"/>
    <mergeCell ref="N3:O4"/>
    <mergeCell ref="P3:P4"/>
    <mergeCell ref="R3:R6"/>
    <mergeCell ref="S3:S6"/>
  </mergeCells>
  <printOptions horizontalCentered="1"/>
  <pageMargins left="0.11811023622047245" right="0.11811023622047245" top="1.3385826771653544" bottom="0.7480314960629921" header="0.31496062992125984" footer="0.31496062992125984"/>
  <pageSetup orientation="landscape" paperSize="9" scale="58" r:id="rId1"/>
  <rowBreaks count="1" manualBreakCount="1">
    <brk id="17" max="18" man="1"/>
  </rowBreaks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2020-08-10T11:56:40Z</dcterms:modified>
  <cp:category/>
  <cp:version/>
  <cp:contentType/>
  <cp:contentStatus/>
</cp:coreProperties>
</file>